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135"/>
  </bookViews>
  <sheets>
    <sheet name="PI-37444-B" sheetId="2" r:id="rId1"/>
    <sheet name="PL-37444-B" sheetId="3" r:id="rId2"/>
    <sheet name="CARGO DETAILS" sheetId="4" r:id="rId3"/>
  </sheets>
  <definedNames>
    <definedName name="_xlnm._FilterDatabase" localSheetId="0" hidden="1">'PI-37444-B'!$K$2:$K$30</definedName>
    <definedName name="Formula_1" localSheetId="0">_xlfn.LAMBDA(_xlpm.x,_xlpm.Y,"Amount (In Words): "&amp;_xlpm.x&amp;" "&amp;IF(OR(LEN(FLOOR(_xlpm.Y,1))=13,FLOOR(_xlpm.Y,1)&lt;=0),"Out of range",UPPER(SUBSTITUTE(CONCATENATE(CHOOSE(MID(TEXT(INT(_xlpm.Y),REPT(0,12)),1,1)+1,"","one hundred ","two hundred ","three hundred ","four hundred ","five hundred ","six hundred ","seven hundred ","eight hundred ","nine hundred "),CHOOSE(MID(TEXT(INT(_xlpm.Y),REPT(0,12)),2,1)+1,"",CHOOSE(MID(TEXT(INT(_xlpm.Y),REPT(0,12)),3,1)+1,"ten","eleven","twelve","thirteen","fourteen","fifteen","sixteen","seventeen","eighteen","nineteen"),"twenty","thirty","forty","fifty","sixty","seventy","eighty","ninety"),IF(VALUE(MID(TEXT(INT(_xlpm.Y),REPT(0,12)),2,1))&gt;1,CHOOSE(MID(TEXT(INT(_xlpm.Y),REPT(0,12)),3,1)+1,"","-one","-two","-three","-four","-five","-six","-seven","-eight","-nine"),IF(VALUE(MID(TEXT(INT(_xlpm.Y),REPT(0,12)),2,1))=0,CHOOSE(MID(TEXT(INT(_xlpm.Y),REPT(0,12)),3,1)+1,"","one","two","three","four","five","six","seven","eight","nine"),"")),IF(_xlpm.Y&gt;=10^9," billion ",""),CHOOSE(MID(TEXT(INT(_xlpm.Y),REPT(0,12)),4,1)+1,"","one hundred ","two hundred ","three hundred ","four hundred ","five hundred ","six hundred ","seven hundred ","eight hundred ","nine hundred "),CHOOSE(MID(TEXT(INT(_xlpm.Y),REPT(0,12)),5,1)+1,"",CHOOSE(MID(TEXT(INT(_xlpm.Y),REPT(0,12)),6,1)+1,"ten","eleven","twelve","thirteen","fourteen","fifteen","sixteen","seventeen","eighteen","nineteen"),"twenty","thirty","forty","fifty","sixty","seventy","eighty","ninety"),IF(VALUE(MID(TEXT(INT(_xlpm.Y),REPT(0,12)),5,1))&gt;1,CHOOSE(MID(TEXT(INT(_xlpm.Y),REPT(0,12)),6,1)+1,"","-one","-two","-three","-four","-five","-six","-seven","-eight","-nine"),IF(VALUE(MID(TEXT(INT(_xlpm.Y),REPT(0,12)),5,1))=0,CHOOSE(MID(TEXT(INT(_xlpm.Y),REPT(0,12)),6,1)+1,"","one","two","three","four","five","six","seven","eight","nine"),"")),IF(VALUE(MID(TEXT(INT(_xlpm.Y),REPT(0,12)),4,3))&gt;0," million ","")),"  ",""))))</definedName>
    <definedName name="Formula_1">_xlfn.LAMBDA(_xlpm.x,_xlpm.Y,"Amount (In Words): "&amp;_xlpm.x&amp;" "&amp;IF(OR(LEN(FLOOR(_xlpm.Y,1))=13,FLOOR(_xlpm.Y,1)&lt;=0),"Out of range",UPPER(SUBSTITUTE(CONCATENATE(CHOOSE(MID(TEXT(INT(_xlpm.Y),REPT(0,12)),1,1)+1,"","one hundred ","two hundred ","three hundred ","four hundred ","five hundred ","six hundred ","seven hundred ","eight hundred ","nine hundred "),CHOOSE(MID(TEXT(INT(_xlpm.Y),REPT(0,12)),2,1)+1,"",CHOOSE(MID(TEXT(INT(_xlpm.Y),REPT(0,12)),3,1)+1,"ten","eleven","twelve","thirteen","fourteen","fifteen","sixteen","seventeen","eighteen","nineteen"),"twenty","thirty","forty","fifty","sixty","seventy","eighty","ninety"),IF(VALUE(MID(TEXT(INT(_xlpm.Y),REPT(0,12)),2,1))&gt;1,CHOOSE(MID(TEXT(INT(_xlpm.Y),REPT(0,12)),3,1)+1,"","-one","-two","-three","-four","-five","-six","-seven","-eight","-nine"),IF(VALUE(MID(TEXT(INT(_xlpm.Y),REPT(0,12)),2,1))=0,CHOOSE(MID(TEXT(INT(_xlpm.Y),REPT(0,12)),3,1)+1,"","one","two","three","four","five","six","seven","eight","nine"),"")),IF(_xlpm.Y&gt;=10^9," billion ",""),CHOOSE(MID(TEXT(INT(_xlpm.Y),REPT(0,12)),4,1)+1,"","one hundred ","two hundred ","three hundred ","four hundred ","five hundred ","six hundred ","seven hundred ","eight hundred ","nine hundred "),CHOOSE(MID(TEXT(INT(_xlpm.Y),REPT(0,12)),5,1)+1,"",CHOOSE(MID(TEXT(INT(_xlpm.Y),REPT(0,12)),6,1)+1,"ten","eleven","twelve","thirteen","fourteen","fifteen","sixteen","seventeen","eighteen","nineteen"),"twenty","thirty","forty","fifty","sixty","seventy","eighty","ninety"),IF(VALUE(MID(TEXT(INT(_xlpm.Y),REPT(0,12)),5,1))&gt;1,CHOOSE(MID(TEXT(INT(_xlpm.Y),REPT(0,12)),6,1)+1,"","-one","-two","-three","-four","-five","-six","-seven","-eight","-nine"),IF(VALUE(MID(TEXT(INT(_xlpm.Y),REPT(0,12)),5,1))=0,CHOOSE(MID(TEXT(INT(_xlpm.Y),REPT(0,12)),6,1)+1,"","one","two","three","four","five","six","seven","eight","nine"),"")),IF(VALUE(MID(TEXT(INT(_xlpm.Y),REPT(0,12)),4,3))&gt;0," million ","")),"  ",""))))</definedName>
    <definedName name="Formula_2" localSheetId="0">_xlfn.LAMBDA(_xlpm.Y,IF(OR(LEN(FLOOR(_xlpm.Y,1))=13,FLOOR(_xlpm.Y,1)&lt;=0),"Out of range",UPPER(SUBSTITUTE(CONCATENATE(CHOOSE(MID(TEXT(INT(_xlpm.Y),REPT(0,12)),7,1)+1,"","one hundred ","two hundred ","three hundred ","four hundred ","five hundred ","six hundred ","seven hundred ","eight hundred ","nine hundred "),CHOOSE(MID(TEXT(INT(_xlpm.Y),REPT(0,12)),8,1)+1,"",CHOOSE(MID(TEXT(INT(_xlpm.Y),REPT(0,12)),9,1)+1,"ten","eleven","twelve","thirteen","fourteen","fifteen","sixteen","seventeen","eighteen","nineteen"),"twenty","thirty","forty","fifty","sixty","seventy","eighty","ninety"),IF(VALUE(MID(TEXT(INT(_xlpm.Y),REPT(0,12)),8,1))&gt;1,CHOOSE(MID(TEXT(INT(_xlpm.Y),REPT(0,12)),9,1)+1,"","-one","-two","-three","-four","-five","-six","-seven","-eight","-nine"),IF(VALUE(MID(TEXT(INT(_xlpm.Y),REPT(0,12)),8,1))=0,CHOOSE(MID(TEXT(INT(_xlpm.Y),REPT(0,12)),9,1)+1,"","one","two","three","four","five","six","seven","eight","nine"),"")),IF(VALUE(MID(TEXT(INT(_xlpm.Y),REPT(0,12)),7,3))," thousand ",""),CHOOSE(MID(TEXT(INT(_xlpm.Y),REPT(0,12)),10,1)+1,"","one hundred ","two hundred ","three hundred ","four hundred ","five hundred ","six hundred ","seven hundred ","eight hundred ","nine hundred "),CHOOSE(MID(TEXT(INT(_xlpm.Y),REPT(0,12)),11,1)+1,"",CHOOSE(MID(TEXT(INT(_xlpm.Y),REPT(0,12)),12,1)+1,"ten","eleven","twelve","thirteen","fourteen","fifteen","sixteen","seventeen","eighteen","nineteen"),"twenty","thirty","forty","fifty","sixty","seventy","eighty","ninety"),IF(VALUE(MID(TEXT(INT(_xlpm.Y),REPT(0,12)),11,1))&gt;1,CHOOSE(MID(TEXT(INT(_xlpm.Y),REPT(0,12)),12,1)+1,"","-one","-two","-three","-four","-five","-six","-seven","-eight","-nine"),IF(VALUE(MID(TEXT(INT(_xlpm.Y),REPT(0,12)),11,1))=0,CHOOSE(MID(TEXT(INT(_xlpm.Y),REPT(0,12)),12,1)+1,"","one","two","three","four","five","six","seven","eight","nine"),""))),"  ","")))&amp;" AND "&amp;RIGHT(TEXT(_xlpm.Y,"#.00"),2)&amp;"/100 ONLY")</definedName>
    <definedName name="Formula_2">_xlfn.LAMBDA(_xlpm.Y,IF(OR(LEN(FLOOR(_xlpm.Y,1))=13,FLOOR(_xlpm.Y,1)&lt;=0),"Out of range",UPPER(SUBSTITUTE(CONCATENATE(CHOOSE(MID(TEXT(INT(_xlpm.Y),REPT(0,12)),7,1)+1,"","one hundred ","two hundred ","three hundred ","four hundred ","five hundred ","six hundred ","seven hundred ","eight hundred ","nine hundred "),CHOOSE(MID(TEXT(INT(_xlpm.Y),REPT(0,12)),8,1)+1,"",CHOOSE(MID(TEXT(INT(_xlpm.Y),REPT(0,12)),9,1)+1,"ten","eleven","twelve","thirteen","fourteen","fifteen","sixteen","seventeen","eighteen","nineteen"),"twenty","thirty","forty","fifty","sixty","seventy","eighty","ninety"),IF(VALUE(MID(TEXT(INT(_xlpm.Y),REPT(0,12)),8,1))&gt;1,CHOOSE(MID(TEXT(INT(_xlpm.Y),REPT(0,12)),9,1)+1,"","-one","-two","-three","-four","-five","-six","-seven","-eight","-nine"),IF(VALUE(MID(TEXT(INT(_xlpm.Y),REPT(0,12)),8,1))=0,CHOOSE(MID(TEXT(INT(_xlpm.Y),REPT(0,12)),9,1)+1,"","one","two","three","four","five","six","seven","eight","nine"),"")),IF(VALUE(MID(TEXT(INT(_xlpm.Y),REPT(0,12)),7,3))," thousand ",""),CHOOSE(MID(TEXT(INT(_xlpm.Y),REPT(0,12)),10,1)+1,"","one hundred ","two hundred ","three hundred ","four hundred ","five hundred ","six hundred ","seven hundred ","eight hundred ","nine hundred "),CHOOSE(MID(TEXT(INT(_xlpm.Y),REPT(0,12)),11,1)+1,"",CHOOSE(MID(TEXT(INT(_xlpm.Y),REPT(0,12)),12,1)+1,"ten","eleven","twelve","thirteen","fourteen","fifteen","sixteen","seventeen","eighteen","nineteen"),"twenty","thirty","forty","fifty","sixty","seventy","eighty","ninety"),IF(VALUE(MID(TEXT(INT(_xlpm.Y),REPT(0,12)),11,1))&gt;1,CHOOSE(MID(TEXT(INT(_xlpm.Y),REPT(0,12)),12,1)+1,"","-one","-two","-three","-four","-five","-six","-seven","-eight","-nine"),IF(VALUE(MID(TEXT(INT(_xlpm.Y),REPT(0,12)),11,1))=0,CHOOSE(MID(TEXT(INT(_xlpm.Y),REPT(0,12)),12,1)+1,"","one","two","three","four","five","six","seven","eight","nine"),""))),"  ","")))&amp;" AND "&amp;RIGHT(TEXT(_xlpm.Y,"#.00"),2)&amp;"/100 ONLY")</definedName>
    <definedName name="Spellnumber" localSheetId="0">_xlfn.LAMBDA(_xlpm.currency,_xlpm.number,_xlfn.CONCAT('PI-37444-B'!Formula_1(_xlpm.currency,_xlpm.number), 'PI-37444-B'!Formula_2(_xlpm.number)))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" i="2"/>
  <c r="L18" i="2"/>
  <c r="L19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20" i="2"/>
  <c r="L21" i="2"/>
  <c r="L22" i="2"/>
  <c r="L23" i="2"/>
  <c r="L24" i="2"/>
  <c r="L25" i="2"/>
  <c r="L26" i="2"/>
  <c r="L27" i="2"/>
  <c r="L28" i="2"/>
  <c r="L29" i="2"/>
  <c r="L30" i="2"/>
  <c r="L3" i="2"/>
  <c r="E25" i="4" l="1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25" i="4" s="1"/>
  <c r="L72" i="3"/>
  <c r="L70" i="3"/>
  <c r="J69" i="3"/>
  <c r="L69" i="3" s="1"/>
  <c r="L68" i="3"/>
  <c r="J67" i="3"/>
  <c r="L67" i="3" s="1"/>
  <c r="L66" i="3"/>
  <c r="L65" i="3"/>
  <c r="L64" i="3"/>
  <c r="L63" i="3"/>
  <c r="L62" i="3"/>
  <c r="L61" i="3"/>
  <c r="L60" i="3"/>
  <c r="J60" i="3"/>
  <c r="L59" i="3"/>
  <c r="L58" i="3"/>
  <c r="L57" i="3"/>
  <c r="L56" i="3"/>
  <c r="J55" i="3"/>
  <c r="L55" i="3" s="1"/>
  <c r="J54" i="3"/>
  <c r="L54" i="3" s="1"/>
  <c r="J53" i="3"/>
  <c r="L53" i="3" s="1"/>
  <c r="L52" i="3"/>
  <c r="L51" i="3"/>
  <c r="L50" i="3"/>
  <c r="L49" i="3"/>
  <c r="L48" i="3"/>
  <c r="L46" i="3"/>
  <c r="L45" i="3"/>
  <c r="L44" i="3"/>
  <c r="L43" i="3"/>
  <c r="L42" i="3"/>
  <c r="L41" i="3"/>
  <c r="L40" i="3"/>
  <c r="L39" i="3"/>
  <c r="L38" i="3"/>
  <c r="L37" i="3"/>
  <c r="L36" i="3"/>
  <c r="L35" i="3"/>
  <c r="J34" i="3"/>
  <c r="L34" i="3" s="1"/>
  <c r="L32" i="3"/>
  <c r="L31" i="3"/>
  <c r="L30" i="3"/>
  <c r="L29" i="3"/>
  <c r="L28" i="3"/>
  <c r="L27" i="3"/>
  <c r="L25" i="3"/>
  <c r="L24" i="3"/>
  <c r="L23" i="3"/>
  <c r="L22" i="3"/>
  <c r="L20" i="3"/>
  <c r="L19" i="3"/>
  <c r="L18" i="3"/>
  <c r="L17" i="3"/>
  <c r="L16" i="3"/>
  <c r="J15" i="3"/>
  <c r="L15" i="3" s="1"/>
  <c r="L14" i="3"/>
  <c r="J13" i="3"/>
  <c r="L13" i="3" s="1"/>
  <c r="L12" i="3"/>
  <c r="L11" i="3"/>
  <c r="L10" i="3"/>
  <c r="L9" i="3"/>
  <c r="L8" i="3"/>
  <c r="L7" i="3"/>
  <c r="L6" i="3"/>
  <c r="L5" i="3"/>
  <c r="L4" i="3"/>
  <c r="L3" i="3"/>
  <c r="L73" i="3" l="1"/>
  <c r="J73" i="3"/>
  <c r="L31" i="2" l="1"/>
  <c r="K31" i="2"/>
  <c r="L33" i="2" l="1"/>
</calcChain>
</file>

<file path=xl/sharedStrings.xml><?xml version="1.0" encoding="utf-8"?>
<sst xmlns="http://schemas.openxmlformats.org/spreadsheetml/2006/main" count="696" uniqueCount="159">
  <si>
    <t>Qty</t>
  </si>
  <si>
    <t>Line Total</t>
  </si>
  <si>
    <t>Total Qty</t>
  </si>
  <si>
    <t>RETAIL PRICE</t>
  </si>
  <si>
    <t>STYLE CODE</t>
  </si>
  <si>
    <t>ARTICLE NAME</t>
  </si>
  <si>
    <t>COLOR NAME</t>
  </si>
  <si>
    <t>GENDER</t>
  </si>
  <si>
    <t>1016223-BLK</t>
  </si>
  <si>
    <t>Classic Short II</t>
  </si>
  <si>
    <t>BLACK</t>
  </si>
  <si>
    <t>Women</t>
  </si>
  <si>
    <t>1174471-CHE</t>
  </si>
  <si>
    <t>Tazz II</t>
  </si>
  <si>
    <t>CHESTNUT</t>
  </si>
  <si>
    <t>1134810-CHE</t>
  </si>
  <si>
    <t>Tazzette</t>
  </si>
  <si>
    <t>1016223-CHE</t>
  </si>
  <si>
    <t>1016223-GREY</t>
  </si>
  <si>
    <t>GREY</t>
  </si>
  <si>
    <t>1016224-BLK</t>
  </si>
  <si>
    <t>Classic Tall II</t>
  </si>
  <si>
    <t>1016224-CHE</t>
  </si>
  <si>
    <t>1016222-BLK</t>
  </si>
  <si>
    <t>Classic Mini II</t>
  </si>
  <si>
    <t>1016222-CHE</t>
  </si>
  <si>
    <t>1016222-GREY</t>
  </si>
  <si>
    <t>1174471-CBBLG</t>
  </si>
  <si>
    <t>COBBLE GREY</t>
  </si>
  <si>
    <t>TARIFF CODE</t>
  </si>
  <si>
    <t>SIZE</t>
  </si>
  <si>
    <t>6</t>
  </si>
  <si>
    <t>7</t>
  </si>
  <si>
    <t>8</t>
  </si>
  <si>
    <t>9</t>
  </si>
  <si>
    <t>10</t>
  </si>
  <si>
    <t>COO</t>
  </si>
  <si>
    <t>UPC</t>
  </si>
  <si>
    <t>THAILAND</t>
  </si>
  <si>
    <t>VIETNAM</t>
  </si>
  <si>
    <t>CHINA</t>
  </si>
  <si>
    <t>PACKING LIST</t>
  </si>
  <si>
    <t>CTN#</t>
  </si>
  <si>
    <t>STYLE</t>
  </si>
  <si>
    <t>DESCRIPTION</t>
  </si>
  <si>
    <t>COLOR CODE</t>
  </si>
  <si>
    <t>UPC / EAN</t>
  </si>
  <si>
    <t>TOTAL CTNS</t>
  </si>
  <si>
    <t>QTY/CTN</t>
  </si>
  <si>
    <t>QTY</t>
  </si>
  <si>
    <t>CTN DIM IN CM</t>
  </si>
  <si>
    <t>14 - 15</t>
  </si>
  <si>
    <t>W TAZZ II</t>
  </si>
  <si>
    <t>CBBLG</t>
  </si>
  <si>
    <t>WOMEN</t>
  </si>
  <si>
    <t>49*43*39</t>
  </si>
  <si>
    <t>16 - 16</t>
  </si>
  <si>
    <t>45*35*31</t>
  </si>
  <si>
    <t>17 - 17</t>
  </si>
  <si>
    <t>W CLASSIC TALL II</t>
  </si>
  <si>
    <t>CHE</t>
  </si>
  <si>
    <t>69*40*44</t>
  </si>
  <si>
    <t>23 - 32</t>
  </si>
  <si>
    <t>40 - 41</t>
  </si>
  <si>
    <t>72*38*47</t>
  </si>
  <si>
    <t>42 - 56</t>
  </si>
  <si>
    <t>57 - 57</t>
  </si>
  <si>
    <t>58 - 63</t>
  </si>
  <si>
    <t>68 - 75</t>
  </si>
  <si>
    <t>76 - 90</t>
  </si>
  <si>
    <t>91 - 95</t>
  </si>
  <si>
    <t>96 - 105</t>
  </si>
  <si>
    <t>106 - 112</t>
  </si>
  <si>
    <t>115 - 120</t>
  </si>
  <si>
    <t>121 - 122</t>
  </si>
  <si>
    <t>74*43*50</t>
  </si>
  <si>
    <t>123 - 135</t>
  </si>
  <si>
    <t>136 - 136</t>
  </si>
  <si>
    <t>137 - 137</t>
  </si>
  <si>
    <t>157 - 168</t>
  </si>
  <si>
    <t>W CLASSIC SHORT II</t>
  </si>
  <si>
    <t>BLK</t>
  </si>
  <si>
    <t>63*43*37</t>
  </si>
  <si>
    <t>173 - 177</t>
  </si>
  <si>
    <t>66*40*42</t>
  </si>
  <si>
    <t>178 - 182</t>
  </si>
  <si>
    <t>183 - 183</t>
  </si>
  <si>
    <t>184 - 192</t>
  </si>
  <si>
    <t>193 - 193</t>
  </si>
  <si>
    <t>205 - 208</t>
  </si>
  <si>
    <t>219 - 221</t>
  </si>
  <si>
    <t>245 - 251</t>
  </si>
  <si>
    <t>W CLASSIC MINI II</t>
  </si>
  <si>
    <t>55*38*36</t>
  </si>
  <si>
    <t>252 - 252</t>
  </si>
  <si>
    <t>258 - 262</t>
  </si>
  <si>
    <t>263 - 266</t>
  </si>
  <si>
    <t>270 - 275</t>
  </si>
  <si>
    <t>60*43*36</t>
  </si>
  <si>
    <t>276 - 276</t>
  </si>
  <si>
    <t>50*26*37</t>
  </si>
  <si>
    <t>277 - 277</t>
  </si>
  <si>
    <t>54*38*36</t>
  </si>
  <si>
    <t>279 - 280</t>
  </si>
  <si>
    <t>74*43*49</t>
  </si>
  <si>
    <t>283 - 292</t>
  </si>
  <si>
    <t>55*38*37</t>
  </si>
  <si>
    <t>293 - 296</t>
  </si>
  <si>
    <t>302 - 302</t>
  </si>
  <si>
    <t>49*39*31</t>
  </si>
  <si>
    <t>308 - 316</t>
  </si>
  <si>
    <t>60*43*37</t>
  </si>
  <si>
    <t>317 - 318</t>
  </si>
  <si>
    <t>322 - 325</t>
  </si>
  <si>
    <t>326 - 326</t>
  </si>
  <si>
    <t>329 - 329</t>
  </si>
  <si>
    <t>70*40*44</t>
  </si>
  <si>
    <t>330 - 342</t>
  </si>
  <si>
    <t>345 - 346</t>
  </si>
  <si>
    <t>72*39*47</t>
  </si>
  <si>
    <t>347 - 361</t>
  </si>
  <si>
    <t>362 - 367</t>
  </si>
  <si>
    <t>368 - 376</t>
  </si>
  <si>
    <t>377 - 380</t>
  </si>
  <si>
    <t>382 - 392</t>
  </si>
  <si>
    <t>393 - 405</t>
  </si>
  <si>
    <t>406 - 407</t>
  </si>
  <si>
    <t>408 - 422</t>
  </si>
  <si>
    <t>423 - 430</t>
  </si>
  <si>
    <t>431 - 437</t>
  </si>
  <si>
    <t>438 - 444</t>
  </si>
  <si>
    <t>471 - 476</t>
  </si>
  <si>
    <t>60*44*36</t>
  </si>
  <si>
    <t>482 - 483</t>
  </si>
  <si>
    <t>62*43*38</t>
  </si>
  <si>
    <t>484 - 485</t>
  </si>
  <si>
    <t>486 - 486</t>
  </si>
  <si>
    <t>487 - 493</t>
  </si>
  <si>
    <t>65*40*40</t>
  </si>
  <si>
    <t>498 - 502</t>
  </si>
  <si>
    <t>503 - 505</t>
  </si>
  <si>
    <t>506 - 511</t>
  </si>
  <si>
    <t>521 - 521</t>
  </si>
  <si>
    <t>W TAZZETTE</t>
  </si>
  <si>
    <t>71*39*47</t>
  </si>
  <si>
    <t>522 - 522</t>
  </si>
  <si>
    <t>50*43*39</t>
  </si>
  <si>
    <t>GECK-37444-B</t>
  </si>
  <si>
    <t>DIMENSION (CM)</t>
  </si>
  <si>
    <t>351 CARTONS</t>
  </si>
  <si>
    <t>CBM</t>
  </si>
  <si>
    <t>CTNS</t>
  </si>
  <si>
    <t>L</t>
  </si>
  <si>
    <t>W</t>
  </si>
  <si>
    <t>H</t>
  </si>
  <si>
    <t>WT IN KG</t>
  </si>
  <si>
    <t>TOTAL</t>
  </si>
  <si>
    <t>PICTURES</t>
  </si>
  <si>
    <t>whl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</si>
</sst>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0;;@"/>
    <numFmt numFmtId="165" formatCode="_-[$$-409]* #,##0.00_ ;_-[$$-409]* \-#,##0.00\ ;_-[$$-409]* &quot;-&quot;??_ ;_-@_ "/>
    <numFmt numFmtId="166" formatCode="_-* #,##0\ [$€-410]_-;\-* #,##0\ [$€-410]_-;_-* &quot;-&quot;??\ [$€-410]_-;_-@_-"/>
  </numFmts>
  <fonts count="18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4D4D4D"/>
      <name val="Tahoma"/>
      <family val="2"/>
    </font>
    <font>
      <b/>
      <sz val="8"/>
      <color rgb="FF4D4D4D"/>
      <name val="Tahoma"/>
      <family val="2"/>
    </font>
    <font>
      <b/>
      <sz val="9"/>
      <color rgb="FF000000"/>
      <name val="Calibri Light"/>
      <family val="2"/>
    </font>
    <font>
      <b/>
      <sz val="11"/>
      <name val="Calibri"/>
      <family val="2"/>
    </font>
    <font>
      <b/>
      <sz val="36"/>
      <name val="Calibri"/>
      <family val="2"/>
    </font>
    <font>
      <sz val="36"/>
      <name val="Calibri"/>
      <family val="2"/>
    </font>
    <font>
      <sz val="12"/>
      <name val="新細明體"/>
      <family val="1"/>
      <charset val="136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>
      <alignment vertical="top"/>
    </xf>
  </cellStyleXfs>
  <cellXfs count="63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 readingOrder="1"/>
    </xf>
    <xf numFmtId="0" fontId="4" fillId="0" borderId="0" xfId="1" applyFont="1" applyAlignment="1">
      <alignment horizontal="center" vertical="center" readingOrder="1"/>
    </xf>
    <xf numFmtId="0" fontId="2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 readingOrder="1"/>
    </xf>
    <xf numFmtId="0" fontId="7" fillId="0" borderId="2" xfId="1" applyFont="1" applyBorder="1" applyAlignment="1">
      <alignment horizontal="center" vertical="center" readingOrder="1"/>
    </xf>
    <xf numFmtId="0" fontId="7" fillId="0" borderId="0" xfId="1" applyFont="1" applyAlignment="1">
      <alignment vertical="center" readingOrder="1"/>
    </xf>
    <xf numFmtId="0" fontId="7" fillId="0" borderId="0" xfId="1" applyFont="1" applyAlignment="1">
      <alignment horizontal="right" vertical="center" readingOrder="1"/>
    </xf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vertical="center" wrapText="1" readingOrder="1"/>
    </xf>
    <xf numFmtId="0" fontId="3" fillId="0" borderId="0" xfId="1" applyFont="1" applyAlignment="1">
      <alignment vertical="center" readingOrder="1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readingOrder="1"/>
    </xf>
    <xf numFmtId="3" fontId="6" fillId="0" borderId="1" xfId="1" applyNumberFormat="1" applyFont="1" applyBorder="1" applyAlignment="1">
      <alignment horizontal="center" vertical="center" readingOrder="1"/>
    </xf>
    <xf numFmtId="0" fontId="7" fillId="0" borderId="0" xfId="1" applyFont="1" applyAlignment="1">
      <alignment horizontal="center" vertical="center" readingOrder="1"/>
    </xf>
    <xf numFmtId="12" fontId="6" fillId="0" borderId="1" xfId="1" applyNumberFormat="1" applyFont="1" applyBorder="1" applyAlignment="1">
      <alignment horizontal="center" vertical="center" readingOrder="1"/>
    </xf>
    <xf numFmtId="3" fontId="7" fillId="0" borderId="3" xfId="1" applyNumberFormat="1" applyFont="1" applyBorder="1" applyAlignment="1">
      <alignment horizontal="center" vertical="center" readingOrder="1"/>
    </xf>
    <xf numFmtId="0" fontId="11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 readingOrder="1"/>
      <protection hidden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 readingOrder="1"/>
      <protection hidden="1"/>
    </xf>
    <xf numFmtId="0" fontId="9" fillId="2" borderId="1" xfId="0" applyFont="1" applyFill="1" applyBorder="1" applyAlignment="1" applyProtection="1">
      <alignment horizontal="center" vertical="center" readingOrder="1"/>
      <protection hidden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1"/>
    </xf>
    <xf numFmtId="0" fontId="9" fillId="2" borderId="7" xfId="0" applyFont="1" applyFill="1" applyBorder="1" applyAlignment="1">
      <alignment horizontal="center" vertical="center"/>
    </xf>
    <xf numFmtId="164" fontId="9" fillId="2" borderId="7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3" fontId="9" fillId="2" borderId="7" xfId="0" applyNumberFormat="1" applyFont="1" applyFill="1" applyBorder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5" fontId="7" fillId="0" borderId="4" xfId="1" applyNumberFormat="1" applyFont="1" applyBorder="1" applyAlignment="1">
      <alignment horizontal="right" vertical="center" readingOrder="1"/>
    </xf>
    <xf numFmtId="0" fontId="5" fillId="4" borderId="1" xfId="1" applyFont="1" applyFill="1" applyBorder="1" applyAlignment="1">
      <alignment horizontal="center" vertical="center" readingOrder="1"/>
    </xf>
    <xf numFmtId="165" fontId="5" fillId="4" borderId="1" xfId="1" applyNumberFormat="1" applyFont="1" applyFill="1" applyBorder="1" applyAlignment="1">
      <alignment horizontal="center" vertical="center" readingOrder="1"/>
    </xf>
    <xf numFmtId="0" fontId="2" fillId="0" borderId="1" xfId="1" applyFont="1" applyBorder="1" applyAlignment="1">
      <alignment vertical="center"/>
    </xf>
    <xf numFmtId="0" fontId="2" fillId="4" borderId="0" xfId="1" applyFont="1" applyFill="1" applyAlignment="1">
      <alignment horizontal="center" vertical="center" wrapText="1"/>
    </xf>
    <xf numFmtId="166" fontId="17" fillId="3" borderId="1" xfId="1" applyNumberFormat="1" applyFont="1" applyFill="1" applyBorder="1" applyAlignment="1">
      <alignment vertical="center" readingOrder="1"/>
    </xf>
    <xf numFmtId="166" fontId="6" fillId="0" borderId="1" xfId="1" applyNumberFormat="1" applyFont="1" applyBorder="1" applyAlignment="1">
      <alignment horizontal="center" vertical="center" readingOrder="1"/>
    </xf>
    <xf numFmtId="166" fontId="7" fillId="0" borderId="3" xfId="1" applyNumberFormat="1" applyFont="1" applyBorder="1" applyAlignment="1">
      <alignment horizontal="right" vertical="center" readingOrder="1"/>
    </xf>
    <xf numFmtId="166" fontId="7" fillId="4" borderId="4" xfId="1" applyNumberFormat="1" applyFont="1" applyFill="1" applyBorder="1" applyAlignment="1">
      <alignment horizontal="right" vertical="center" readingOrder="1"/>
    </xf>
    <xf numFmtId="0" fontId="7" fillId="0" borderId="0" xfId="1" applyFont="1" applyBorder="1" applyAlignment="1">
      <alignment horizontal="center" vertical="center" readingOrder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4" xfId="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487680</xdr:colOff>
      <xdr:row>2</xdr:row>
      <xdr:rowOff>297180</xdr:rowOff>
    </xdr:from>
    <xdr:to>
      <xdr:col>12</xdr:col>
      <xdr:colOff>1605874</xdr:colOff>
      <xdr:row>2</xdr:row>
      <xdr:rowOff>1219200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BD7438A8-21D9-6D58-0731-28E11E13C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71660" y="670560"/>
          <a:ext cx="1118194" cy="922020"/>
        </a:xfrm>
        <a:prstGeom prst="rect">
          <a:avLst/>
        </a:prstGeom>
      </xdr:spPr>
    </xdr:pic>
    <xdr:clientData/>
  </xdr:twoCellAnchor>
  <xdr:twoCellAnchor editAs="oneCell">
    <xdr:from>
      <xdr:col>12</xdr:col>
      <xdr:colOff>441960</xdr:colOff>
      <xdr:row>5</xdr:row>
      <xdr:rowOff>571500</xdr:rowOff>
    </xdr:from>
    <xdr:to>
      <xdr:col>12</xdr:col>
      <xdr:colOff>1490563</xdr:colOff>
      <xdr:row>5</xdr:row>
      <xdr:rowOff>1431111</xdr:rowOff>
    </xdr:to>
    <xdr:pic>
      <xdr:nvPicPr>
        <xdr:cNvPr id="3" name="Immagine 2">
          <a:extLst>
            <a:ext uri="{FF2B5EF4-FFF2-40B4-BE49-F238E27FC236}">
              <a16:creationId xmlns="" xmlns:a16="http://schemas.microsoft.com/office/drawing/2014/main" id="{8B66C99B-A9BD-6A92-64ED-218782B6D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5940" y="3116580"/>
          <a:ext cx="1048603" cy="859611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609600</xdr:colOff>
      <xdr:row>6</xdr:row>
      <xdr:rowOff>624840</xdr:rowOff>
    </xdr:from>
    <xdr:to>
      <xdr:col>12</xdr:col>
      <xdr:colOff>1646010</xdr:colOff>
      <xdr:row>6</xdr:row>
      <xdr:rowOff>1484451</xdr:rowOff>
    </xdr:to>
    <xdr:pic>
      <xdr:nvPicPr>
        <xdr:cNvPr id="4" name="Immagine 3">
          <a:extLst>
            <a:ext uri="{FF2B5EF4-FFF2-40B4-BE49-F238E27FC236}">
              <a16:creationId xmlns="" xmlns:a16="http://schemas.microsoft.com/office/drawing/2014/main" id="{779F5C83-E509-39A6-FECD-4FA25F249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93580" y="5082540"/>
          <a:ext cx="1036410" cy="859611"/>
        </a:xfrm>
        <a:prstGeom prst="rect">
          <a:avLst/>
        </a:prstGeom>
      </xdr:spPr>
    </xdr:pic>
    <xdr:clientData/>
  </xdr:twoCellAnchor>
  <xdr:twoCellAnchor editAs="oneCell">
    <xdr:from>
      <xdr:col>12</xdr:col>
      <xdr:colOff>662940</xdr:colOff>
      <xdr:row>9</xdr:row>
      <xdr:rowOff>441960</xdr:rowOff>
    </xdr:from>
    <xdr:to>
      <xdr:col>12</xdr:col>
      <xdr:colOff>1394523</xdr:colOff>
      <xdr:row>9</xdr:row>
      <xdr:rowOff>1301571</xdr:rowOff>
    </xdr:to>
    <xdr:pic>
      <xdr:nvPicPr>
        <xdr:cNvPr id="5" name="Immagine 4">
          <a:extLst>
            <a:ext uri="{FF2B5EF4-FFF2-40B4-BE49-F238E27FC236}">
              <a16:creationId xmlns="" xmlns:a16="http://schemas.microsoft.com/office/drawing/2014/main" id="{D1408479-0E03-9810-1455-DD9835735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46920" y="7261860"/>
          <a:ext cx="731583" cy="859611"/>
        </a:xfrm>
        <a:prstGeom prst="rect">
          <a:avLst/>
        </a:prstGeom>
      </xdr:spPr>
    </xdr:pic>
    <xdr:clientData/>
  </xdr:twoCellAnchor>
  <xdr:twoCellAnchor editAs="oneCell">
    <xdr:from>
      <xdr:col>12</xdr:col>
      <xdr:colOff>746760</xdr:colOff>
      <xdr:row>12</xdr:row>
      <xdr:rowOff>464820</xdr:rowOff>
    </xdr:from>
    <xdr:to>
      <xdr:col>12</xdr:col>
      <xdr:colOff>1490536</xdr:colOff>
      <xdr:row>12</xdr:row>
      <xdr:rowOff>1324431</xdr:rowOff>
    </xdr:to>
    <xdr:pic>
      <xdr:nvPicPr>
        <xdr:cNvPr id="6" name="Immagine 5">
          <a:extLst>
            <a:ext uri="{FF2B5EF4-FFF2-40B4-BE49-F238E27FC236}">
              <a16:creationId xmlns="" xmlns:a16="http://schemas.microsoft.com/office/drawing/2014/main" id="{E1A012D1-8C35-7687-C66D-EAADFF317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30740" y="9387840"/>
          <a:ext cx="743776" cy="859611"/>
        </a:xfrm>
        <a:prstGeom prst="rect">
          <a:avLst/>
        </a:prstGeom>
      </xdr:spPr>
    </xdr:pic>
    <xdr:clientData/>
  </xdr:twoCellAnchor>
  <xdr:twoCellAnchor editAs="oneCell">
    <xdr:from>
      <xdr:col>12</xdr:col>
      <xdr:colOff>807720</xdr:colOff>
      <xdr:row>14</xdr:row>
      <xdr:rowOff>579120</xdr:rowOff>
    </xdr:from>
    <xdr:to>
      <xdr:col>12</xdr:col>
      <xdr:colOff>1514917</xdr:colOff>
      <xdr:row>14</xdr:row>
      <xdr:rowOff>1438731</xdr:rowOff>
    </xdr:to>
    <xdr:pic>
      <xdr:nvPicPr>
        <xdr:cNvPr id="7" name="Immagine 6">
          <a:extLst>
            <a:ext uri="{FF2B5EF4-FFF2-40B4-BE49-F238E27FC236}">
              <a16:creationId xmlns="" xmlns:a16="http://schemas.microsoft.com/office/drawing/2014/main" id="{EEDE4508-F09C-A981-D7FA-5FB002614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91700" y="11483340"/>
          <a:ext cx="707197" cy="859611"/>
        </a:xfrm>
        <a:prstGeom prst="rect">
          <a:avLst/>
        </a:prstGeom>
      </xdr:spPr>
    </xdr:pic>
    <xdr:clientData/>
  </xdr:twoCellAnchor>
  <xdr:twoCellAnchor editAs="oneCell">
    <xdr:from>
      <xdr:col>12</xdr:col>
      <xdr:colOff>746760</xdr:colOff>
      <xdr:row>17</xdr:row>
      <xdr:rowOff>548640</xdr:rowOff>
    </xdr:from>
    <xdr:to>
      <xdr:col>12</xdr:col>
      <xdr:colOff>1313737</xdr:colOff>
      <xdr:row>17</xdr:row>
      <xdr:rowOff>1408251</xdr:rowOff>
    </xdr:to>
    <xdr:pic>
      <xdr:nvPicPr>
        <xdr:cNvPr id="8" name="Immagine 7">
          <a:extLst>
            <a:ext uri="{FF2B5EF4-FFF2-40B4-BE49-F238E27FC236}">
              <a16:creationId xmlns="" xmlns:a16="http://schemas.microsoft.com/office/drawing/2014/main" id="{ABE36338-C2CF-A173-EABF-CD53A1A07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730740" y="13685520"/>
          <a:ext cx="566977" cy="859611"/>
        </a:xfrm>
        <a:prstGeom prst="rect">
          <a:avLst/>
        </a:prstGeom>
      </xdr:spPr>
    </xdr:pic>
    <xdr:clientData/>
  </xdr:twoCellAnchor>
  <xdr:twoCellAnchor editAs="oneCell">
    <xdr:from>
      <xdr:col>12</xdr:col>
      <xdr:colOff>769620</xdr:colOff>
      <xdr:row>22</xdr:row>
      <xdr:rowOff>426720</xdr:rowOff>
    </xdr:from>
    <xdr:to>
      <xdr:col>12</xdr:col>
      <xdr:colOff>1312211</xdr:colOff>
      <xdr:row>22</xdr:row>
      <xdr:rowOff>1286331</xdr:rowOff>
    </xdr:to>
    <xdr:pic>
      <xdr:nvPicPr>
        <xdr:cNvPr id="9" name="Immagine 8">
          <a:extLst>
            <a:ext uri="{FF2B5EF4-FFF2-40B4-BE49-F238E27FC236}">
              <a16:creationId xmlns="" xmlns:a16="http://schemas.microsoft.com/office/drawing/2014/main" id="{1AEB4309-E92A-20A2-4D86-C3BE984F5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753600" y="16200120"/>
          <a:ext cx="542591" cy="859611"/>
        </a:xfrm>
        <a:prstGeom prst="rect">
          <a:avLst/>
        </a:prstGeom>
      </xdr:spPr>
    </xdr:pic>
    <xdr:clientData/>
  </xdr:twoCellAnchor>
  <xdr:twoCellAnchor editAs="oneCell">
    <xdr:from>
      <xdr:col>12</xdr:col>
      <xdr:colOff>365760</xdr:colOff>
      <xdr:row>29</xdr:row>
      <xdr:rowOff>396240</xdr:rowOff>
    </xdr:from>
    <xdr:to>
      <xdr:col>12</xdr:col>
      <xdr:colOff>1700900</xdr:colOff>
      <xdr:row>29</xdr:row>
      <xdr:rowOff>1231464</xdr:rowOff>
    </xdr:to>
    <xdr:pic>
      <xdr:nvPicPr>
        <xdr:cNvPr id="10" name="Immagine 9">
          <a:extLst>
            <a:ext uri="{FF2B5EF4-FFF2-40B4-BE49-F238E27FC236}">
              <a16:creationId xmlns="" xmlns:a16="http://schemas.microsoft.com/office/drawing/2014/main" id="{36604E1A-F184-8CD3-3514-1BA01CC32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349740" y="22166580"/>
          <a:ext cx="1335140" cy="835224"/>
        </a:xfrm>
        <a:prstGeom prst="rect">
          <a:avLst/>
        </a:prstGeom>
      </xdr:spPr>
    </xdr:pic>
    <xdr:clientData/>
  </xdr:twoCellAnchor>
  <xdr:twoCellAnchor editAs="oneCell">
    <xdr:from>
      <xdr:col>12</xdr:col>
      <xdr:colOff>449580</xdr:colOff>
      <xdr:row>27</xdr:row>
      <xdr:rowOff>297180</xdr:rowOff>
    </xdr:from>
    <xdr:to>
      <xdr:col>12</xdr:col>
      <xdr:colOff>1784720</xdr:colOff>
      <xdr:row>27</xdr:row>
      <xdr:rowOff>1193370</xdr:rowOff>
    </xdr:to>
    <xdr:pic>
      <xdr:nvPicPr>
        <xdr:cNvPr id="11" name="Immagine 10">
          <a:extLst>
            <a:ext uri="{FF2B5EF4-FFF2-40B4-BE49-F238E27FC236}">
              <a16:creationId xmlns="" xmlns:a16="http://schemas.microsoft.com/office/drawing/2014/main" id="{51A5A1F2-2FB3-24EC-72D4-5D7F3708A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433560" y="18539460"/>
          <a:ext cx="1335140" cy="896190"/>
        </a:xfrm>
        <a:prstGeom prst="rect">
          <a:avLst/>
        </a:prstGeom>
      </xdr:spPr>
    </xdr:pic>
    <xdr:clientData/>
  </xdr:twoCellAnchor>
  <xdr:twoCellAnchor editAs="oneCell">
    <xdr:from>
      <xdr:col>12</xdr:col>
      <xdr:colOff>426720</xdr:colOff>
      <xdr:row>28</xdr:row>
      <xdr:rowOff>373380</xdr:rowOff>
    </xdr:from>
    <xdr:to>
      <xdr:col>12</xdr:col>
      <xdr:colOff>1761860</xdr:colOff>
      <xdr:row>28</xdr:row>
      <xdr:rowOff>1172025</xdr:rowOff>
    </xdr:to>
    <xdr:pic>
      <xdr:nvPicPr>
        <xdr:cNvPr id="12" name="Immagine 11">
          <a:extLst>
            <a:ext uri="{FF2B5EF4-FFF2-40B4-BE49-F238E27FC236}">
              <a16:creationId xmlns="" xmlns:a16="http://schemas.microsoft.com/office/drawing/2014/main" id="{CDE03FB3-8DC1-5549-FF72-74C4E018C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410700" y="20314920"/>
          <a:ext cx="1335140" cy="798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40"/>
  <sheetViews>
    <sheetView showGridLines="0" tabSelected="1" view="pageBreakPreview" zoomScaleNormal="100" zoomScaleSheetLayoutView="100" workbookViewId="0">
      <selection activeCell="U6" sqref="U6"/>
    </sheetView>
  </sheetViews>
  <sheetFormatPr defaultColWidth="9.125" defaultRowHeight="15"/>
  <cols>
    <col min="1" max="1" width="12" style="1" bestFit="1" customWidth="1"/>
    <col min="2" max="2" width="12.5" style="1" bestFit="1" customWidth="1"/>
    <col min="3" max="3" width="11.125" style="1" bestFit="1" customWidth="1"/>
    <col min="4" max="4" width="7.125" style="1" bestFit="1" customWidth="1"/>
    <col min="5" max="5" width="11.375" style="1" bestFit="1" customWidth="1"/>
    <col min="6" max="6" width="4.5" style="1" bestFit="1" customWidth="1"/>
    <col min="7" max="7" width="8.125" style="1" bestFit="1" customWidth="1"/>
    <col min="8" max="8" width="14.125" style="1" bestFit="1" customWidth="1"/>
    <col min="9" max="9" width="11.75" style="1" bestFit="1" customWidth="1"/>
    <col min="10" max="10" width="11.75" style="1" customWidth="1"/>
    <col min="11" max="11" width="5.5" style="1" customWidth="1"/>
    <col min="12" max="12" width="16" style="43" customWidth="1"/>
    <col min="13" max="13" width="34.75" style="1" customWidth="1"/>
    <col min="14" max="16384" width="9.125" style="1"/>
  </cols>
  <sheetData>
    <row r="1" spans="1:13" ht="15" customHeight="1">
      <c r="I1" s="3"/>
      <c r="J1" s="3"/>
      <c r="K1" s="2"/>
    </row>
    <row r="2" spans="1:13" s="4" customFormat="1">
      <c r="A2" s="45" t="s">
        <v>4</v>
      </c>
      <c r="B2" s="45" t="s">
        <v>5</v>
      </c>
      <c r="C2" s="45" t="s">
        <v>6</v>
      </c>
      <c r="D2" s="45" t="s">
        <v>7</v>
      </c>
      <c r="E2" s="45" t="s">
        <v>29</v>
      </c>
      <c r="F2" s="45" t="s">
        <v>30</v>
      </c>
      <c r="G2" s="45" t="s">
        <v>36</v>
      </c>
      <c r="H2" s="45" t="s">
        <v>37</v>
      </c>
      <c r="I2" s="45" t="s">
        <v>3</v>
      </c>
      <c r="J2" s="45" t="s">
        <v>158</v>
      </c>
      <c r="K2" s="45" t="s">
        <v>0</v>
      </c>
      <c r="L2" s="46" t="s">
        <v>1</v>
      </c>
      <c r="M2" s="48" t="s">
        <v>157</v>
      </c>
    </row>
    <row r="3" spans="1:13" ht="142.15" customHeight="1">
      <c r="A3" s="13" t="s">
        <v>23</v>
      </c>
      <c r="B3" s="13" t="s">
        <v>24</v>
      </c>
      <c r="C3" s="13" t="s">
        <v>10</v>
      </c>
      <c r="D3" s="13" t="s">
        <v>11</v>
      </c>
      <c r="E3" s="13">
        <v>64039120</v>
      </c>
      <c r="F3" s="13" t="s">
        <v>33</v>
      </c>
      <c r="G3" s="13" t="s">
        <v>40</v>
      </c>
      <c r="H3" s="16">
        <v>190108084344</v>
      </c>
      <c r="I3" s="50">
        <v>190</v>
      </c>
      <c r="J3" s="50">
        <f>I3/2.4</f>
        <v>79.166666666666671</v>
      </c>
      <c r="K3" s="14">
        <v>94</v>
      </c>
      <c r="L3" s="49">
        <f>+I3*K3</f>
        <v>17860</v>
      </c>
      <c r="M3" s="47"/>
    </row>
    <row r="4" spans="1:13">
      <c r="A4" s="13" t="s">
        <v>23</v>
      </c>
      <c r="B4" s="13" t="s">
        <v>24</v>
      </c>
      <c r="C4" s="13" t="s">
        <v>10</v>
      </c>
      <c r="D4" s="13" t="s">
        <v>11</v>
      </c>
      <c r="E4" s="13">
        <v>64039120</v>
      </c>
      <c r="F4" s="13" t="s">
        <v>34</v>
      </c>
      <c r="G4" s="13" t="s">
        <v>40</v>
      </c>
      <c r="H4" s="16">
        <v>190108084351</v>
      </c>
      <c r="I4" s="50">
        <v>190</v>
      </c>
      <c r="J4" s="50">
        <f t="shared" ref="J4:J30" si="0">I4/2.4</f>
        <v>79.166666666666671</v>
      </c>
      <c r="K4" s="14">
        <v>56</v>
      </c>
      <c r="L4" s="49">
        <f t="shared" ref="L4:L30" si="1">+I4*K4</f>
        <v>10640</v>
      </c>
    </row>
    <row r="5" spans="1:13">
      <c r="A5" s="13" t="s">
        <v>23</v>
      </c>
      <c r="B5" s="13" t="s">
        <v>24</v>
      </c>
      <c r="C5" s="13" t="s">
        <v>10</v>
      </c>
      <c r="D5" s="13" t="s">
        <v>11</v>
      </c>
      <c r="E5" s="13">
        <v>64039120</v>
      </c>
      <c r="F5" s="13" t="s">
        <v>35</v>
      </c>
      <c r="G5" s="13" t="s">
        <v>40</v>
      </c>
      <c r="H5" s="16">
        <v>190108084825</v>
      </c>
      <c r="I5" s="50">
        <v>190</v>
      </c>
      <c r="J5" s="50">
        <f t="shared" si="0"/>
        <v>79.166666666666671</v>
      </c>
      <c r="K5" s="14">
        <v>40</v>
      </c>
      <c r="L5" s="49">
        <f t="shared" si="1"/>
        <v>7600</v>
      </c>
    </row>
    <row r="6" spans="1:13" ht="150.4" customHeight="1">
      <c r="A6" s="13" t="s">
        <v>25</v>
      </c>
      <c r="B6" s="13" t="s">
        <v>24</v>
      </c>
      <c r="C6" s="13" t="s">
        <v>14</v>
      </c>
      <c r="D6" s="13" t="s">
        <v>11</v>
      </c>
      <c r="E6" s="13">
        <v>64039120</v>
      </c>
      <c r="F6" s="13" t="s">
        <v>35</v>
      </c>
      <c r="G6" s="13" t="s">
        <v>39</v>
      </c>
      <c r="H6" s="16">
        <v>190108087383</v>
      </c>
      <c r="I6" s="50">
        <v>190</v>
      </c>
      <c r="J6" s="50">
        <f t="shared" si="0"/>
        <v>79.166666666666671</v>
      </c>
      <c r="K6" s="14">
        <v>36</v>
      </c>
      <c r="L6" s="49">
        <f t="shared" si="1"/>
        <v>6840</v>
      </c>
      <c r="M6" s="47"/>
    </row>
    <row r="7" spans="1:13" ht="157.15" customHeight="1">
      <c r="A7" s="13" t="s">
        <v>26</v>
      </c>
      <c r="B7" s="13" t="s">
        <v>24</v>
      </c>
      <c r="C7" s="13" t="s">
        <v>19</v>
      </c>
      <c r="D7" s="13" t="s">
        <v>11</v>
      </c>
      <c r="E7" s="13">
        <v>64039120</v>
      </c>
      <c r="F7" s="13" t="s">
        <v>33</v>
      </c>
      <c r="G7" s="13" t="s">
        <v>39</v>
      </c>
      <c r="H7" s="16">
        <v>190108088069</v>
      </c>
      <c r="I7" s="50">
        <v>190</v>
      </c>
      <c r="J7" s="50">
        <f t="shared" si="0"/>
        <v>79.166666666666671</v>
      </c>
      <c r="K7" s="14">
        <v>46</v>
      </c>
      <c r="L7" s="49">
        <f t="shared" si="1"/>
        <v>8740</v>
      </c>
      <c r="M7" s="47"/>
    </row>
    <row r="8" spans="1:13">
      <c r="A8" s="13" t="s">
        <v>26</v>
      </c>
      <c r="B8" s="13" t="s">
        <v>24</v>
      </c>
      <c r="C8" s="13" t="s">
        <v>19</v>
      </c>
      <c r="D8" s="13" t="s">
        <v>11</v>
      </c>
      <c r="E8" s="13">
        <v>64039120</v>
      </c>
      <c r="F8" s="13" t="s">
        <v>34</v>
      </c>
      <c r="G8" s="13" t="s">
        <v>39</v>
      </c>
      <c r="H8" s="16">
        <v>190108088076</v>
      </c>
      <c r="I8" s="50">
        <v>190</v>
      </c>
      <c r="J8" s="50">
        <f t="shared" si="0"/>
        <v>79.166666666666671</v>
      </c>
      <c r="K8" s="14">
        <v>56</v>
      </c>
      <c r="L8" s="49">
        <f t="shared" si="1"/>
        <v>10640</v>
      </c>
    </row>
    <row r="9" spans="1:13">
      <c r="A9" s="13" t="s">
        <v>26</v>
      </c>
      <c r="B9" s="13" t="s">
        <v>24</v>
      </c>
      <c r="C9" s="13" t="s">
        <v>19</v>
      </c>
      <c r="D9" s="13" t="s">
        <v>11</v>
      </c>
      <c r="E9" s="13">
        <v>64039120</v>
      </c>
      <c r="F9" s="13" t="s">
        <v>35</v>
      </c>
      <c r="G9" s="13" t="s">
        <v>39</v>
      </c>
      <c r="H9" s="16">
        <v>190108088083</v>
      </c>
      <c r="I9" s="50">
        <v>190</v>
      </c>
      <c r="J9" s="50">
        <f t="shared" si="0"/>
        <v>79.166666666666671</v>
      </c>
      <c r="K9" s="14">
        <v>37</v>
      </c>
      <c r="L9" s="49">
        <f t="shared" si="1"/>
        <v>7030</v>
      </c>
    </row>
    <row r="10" spans="1:13" ht="136.9" customHeight="1">
      <c r="A10" s="13" t="s">
        <v>8</v>
      </c>
      <c r="B10" s="13" t="s">
        <v>9</v>
      </c>
      <c r="C10" s="13" t="s">
        <v>10</v>
      </c>
      <c r="D10" s="13" t="s">
        <v>11</v>
      </c>
      <c r="E10" s="13">
        <v>64039120</v>
      </c>
      <c r="F10" s="13" t="s">
        <v>33</v>
      </c>
      <c r="G10" s="13" t="s">
        <v>38</v>
      </c>
      <c r="H10" s="16">
        <v>190108096552</v>
      </c>
      <c r="I10" s="50">
        <v>230</v>
      </c>
      <c r="J10" s="50">
        <f t="shared" si="0"/>
        <v>95.833333333333343</v>
      </c>
      <c r="K10" s="14">
        <v>72</v>
      </c>
      <c r="L10" s="49">
        <f t="shared" si="1"/>
        <v>16560</v>
      </c>
      <c r="M10" s="47"/>
    </row>
    <row r="11" spans="1:13">
      <c r="A11" s="13" t="s">
        <v>8</v>
      </c>
      <c r="B11" s="13" t="s">
        <v>9</v>
      </c>
      <c r="C11" s="13" t="s">
        <v>10</v>
      </c>
      <c r="D11" s="13" t="s">
        <v>11</v>
      </c>
      <c r="E11" s="13">
        <v>64039120</v>
      </c>
      <c r="F11" s="13" t="s">
        <v>34</v>
      </c>
      <c r="G11" s="13" t="s">
        <v>38</v>
      </c>
      <c r="H11" s="16">
        <v>190108096569</v>
      </c>
      <c r="I11" s="50">
        <v>230</v>
      </c>
      <c r="J11" s="50">
        <f t="shared" si="0"/>
        <v>95.833333333333343</v>
      </c>
      <c r="K11" s="14">
        <v>64</v>
      </c>
      <c r="L11" s="49">
        <f t="shared" si="1"/>
        <v>14720</v>
      </c>
    </row>
    <row r="12" spans="1:13">
      <c r="A12" s="13" t="s">
        <v>8</v>
      </c>
      <c r="B12" s="13" t="s">
        <v>9</v>
      </c>
      <c r="C12" s="13" t="s">
        <v>10</v>
      </c>
      <c r="D12" s="13" t="s">
        <v>11</v>
      </c>
      <c r="E12" s="13">
        <v>64039120</v>
      </c>
      <c r="F12" s="13" t="s">
        <v>35</v>
      </c>
      <c r="G12" s="13" t="s">
        <v>38</v>
      </c>
      <c r="H12" s="16">
        <v>190108096576</v>
      </c>
      <c r="I12" s="50">
        <v>230</v>
      </c>
      <c r="J12" s="50">
        <f t="shared" si="0"/>
        <v>95.833333333333343</v>
      </c>
      <c r="K12" s="14">
        <v>55</v>
      </c>
      <c r="L12" s="49">
        <f t="shared" si="1"/>
        <v>12650</v>
      </c>
    </row>
    <row r="13" spans="1:13" ht="141.4" customHeight="1">
      <c r="A13" s="13" t="s">
        <v>17</v>
      </c>
      <c r="B13" s="13" t="s">
        <v>9</v>
      </c>
      <c r="C13" s="13" t="s">
        <v>14</v>
      </c>
      <c r="D13" s="13" t="s">
        <v>11</v>
      </c>
      <c r="E13" s="13">
        <v>64039120</v>
      </c>
      <c r="F13" s="13" t="s">
        <v>33</v>
      </c>
      <c r="G13" s="13" t="s">
        <v>38</v>
      </c>
      <c r="H13" s="16">
        <v>190108095517</v>
      </c>
      <c r="I13" s="50">
        <v>230</v>
      </c>
      <c r="J13" s="50">
        <f t="shared" si="0"/>
        <v>95.833333333333343</v>
      </c>
      <c r="K13" s="14">
        <v>30</v>
      </c>
      <c r="L13" s="49">
        <f t="shared" si="1"/>
        <v>6900</v>
      </c>
      <c r="M13" s="47"/>
    </row>
    <row r="14" spans="1:13">
      <c r="A14" s="13" t="s">
        <v>17</v>
      </c>
      <c r="B14" s="13" t="s">
        <v>9</v>
      </c>
      <c r="C14" s="13" t="s">
        <v>14</v>
      </c>
      <c r="D14" s="13" t="s">
        <v>11</v>
      </c>
      <c r="E14" s="13">
        <v>64039120</v>
      </c>
      <c r="F14" s="13" t="s">
        <v>34</v>
      </c>
      <c r="G14" s="13" t="s">
        <v>38</v>
      </c>
      <c r="H14" s="16">
        <v>190108095524</v>
      </c>
      <c r="I14" s="50">
        <v>230</v>
      </c>
      <c r="J14" s="50">
        <f t="shared" si="0"/>
        <v>95.833333333333343</v>
      </c>
      <c r="K14" s="14">
        <v>18</v>
      </c>
      <c r="L14" s="49">
        <f t="shared" si="1"/>
        <v>4140</v>
      </c>
    </row>
    <row r="15" spans="1:13" ht="147" customHeight="1">
      <c r="A15" s="13" t="s">
        <v>18</v>
      </c>
      <c r="B15" s="13" t="s">
        <v>9</v>
      </c>
      <c r="C15" s="13" t="s">
        <v>19</v>
      </c>
      <c r="D15" s="13" t="s">
        <v>11</v>
      </c>
      <c r="E15" s="13">
        <v>64039120</v>
      </c>
      <c r="F15" s="13" t="s">
        <v>33</v>
      </c>
      <c r="G15" s="13" t="s">
        <v>39</v>
      </c>
      <c r="H15" s="16">
        <v>190108096941</v>
      </c>
      <c r="I15" s="50">
        <v>230</v>
      </c>
      <c r="J15" s="50">
        <f t="shared" si="0"/>
        <v>95.833333333333343</v>
      </c>
      <c r="K15" s="14">
        <v>28</v>
      </c>
      <c r="L15" s="49">
        <f t="shared" si="1"/>
        <v>6440</v>
      </c>
      <c r="M15" s="47"/>
    </row>
    <row r="16" spans="1:13">
      <c r="A16" s="13" t="s">
        <v>18</v>
      </c>
      <c r="B16" s="13" t="s">
        <v>9</v>
      </c>
      <c r="C16" s="13" t="s">
        <v>19</v>
      </c>
      <c r="D16" s="13" t="s">
        <v>11</v>
      </c>
      <c r="E16" s="13">
        <v>64039120</v>
      </c>
      <c r="F16" s="13" t="s">
        <v>34</v>
      </c>
      <c r="G16" s="13" t="s">
        <v>39</v>
      </c>
      <c r="H16" s="16">
        <v>190108096958</v>
      </c>
      <c r="I16" s="50">
        <v>230</v>
      </c>
      <c r="J16" s="50">
        <f t="shared" si="0"/>
        <v>95.833333333333343</v>
      </c>
      <c r="K16" s="14">
        <v>72</v>
      </c>
      <c r="L16" s="49">
        <f t="shared" si="1"/>
        <v>16560</v>
      </c>
    </row>
    <row r="17" spans="1:13">
      <c r="A17" s="13" t="s">
        <v>18</v>
      </c>
      <c r="B17" s="13" t="s">
        <v>9</v>
      </c>
      <c r="C17" s="13" t="s">
        <v>19</v>
      </c>
      <c r="D17" s="13" t="s">
        <v>11</v>
      </c>
      <c r="E17" s="13">
        <v>64039120</v>
      </c>
      <c r="F17" s="13" t="s">
        <v>35</v>
      </c>
      <c r="G17" s="13" t="s">
        <v>39</v>
      </c>
      <c r="H17" s="16">
        <v>190108096965</v>
      </c>
      <c r="I17" s="50">
        <v>230</v>
      </c>
      <c r="J17" s="50">
        <f t="shared" si="0"/>
        <v>95.833333333333343</v>
      </c>
      <c r="K17" s="14">
        <v>54</v>
      </c>
      <c r="L17" s="49">
        <f t="shared" si="1"/>
        <v>12420</v>
      </c>
    </row>
    <row r="18" spans="1:13" ht="150" customHeight="1">
      <c r="A18" s="13" t="s">
        <v>20</v>
      </c>
      <c r="B18" s="13" t="s">
        <v>21</v>
      </c>
      <c r="C18" s="13" t="s">
        <v>10</v>
      </c>
      <c r="D18" s="13" t="s">
        <v>11</v>
      </c>
      <c r="E18" s="13">
        <v>64039120</v>
      </c>
      <c r="F18" s="13" t="s">
        <v>31</v>
      </c>
      <c r="G18" s="13" t="s">
        <v>40</v>
      </c>
      <c r="H18" s="16">
        <v>190108095784</v>
      </c>
      <c r="I18" s="50">
        <v>290</v>
      </c>
      <c r="J18" s="50">
        <f t="shared" si="0"/>
        <v>120.83333333333334</v>
      </c>
      <c r="K18" s="14">
        <v>84</v>
      </c>
      <c r="L18" s="49">
        <f t="shared" si="1"/>
        <v>24360</v>
      </c>
      <c r="M18" s="47"/>
    </row>
    <row r="19" spans="1:13">
      <c r="A19" s="13" t="s">
        <v>20</v>
      </c>
      <c r="B19" s="13" t="s">
        <v>21</v>
      </c>
      <c r="C19" s="13" t="s">
        <v>10</v>
      </c>
      <c r="D19" s="13" t="s">
        <v>11</v>
      </c>
      <c r="E19" s="13">
        <v>64039120</v>
      </c>
      <c r="F19" s="13" t="s">
        <v>32</v>
      </c>
      <c r="G19" s="13" t="s">
        <v>40</v>
      </c>
      <c r="H19" s="16">
        <v>190108095791</v>
      </c>
      <c r="I19" s="50">
        <v>290</v>
      </c>
      <c r="J19" s="50">
        <f t="shared" si="0"/>
        <v>120.83333333333334</v>
      </c>
      <c r="K19" s="14">
        <v>138</v>
      </c>
      <c r="L19" s="49">
        <f t="shared" si="1"/>
        <v>40020</v>
      </c>
    </row>
    <row r="20" spans="1:13">
      <c r="A20" s="13" t="s">
        <v>20</v>
      </c>
      <c r="B20" s="13" t="s">
        <v>21</v>
      </c>
      <c r="C20" s="13" t="s">
        <v>10</v>
      </c>
      <c r="D20" s="13" t="s">
        <v>11</v>
      </c>
      <c r="E20" s="13">
        <v>64039120</v>
      </c>
      <c r="F20" s="13" t="s">
        <v>33</v>
      </c>
      <c r="G20" s="13" t="s">
        <v>40</v>
      </c>
      <c r="H20" s="16">
        <v>190108095807</v>
      </c>
      <c r="I20" s="50">
        <v>290</v>
      </c>
      <c r="J20" s="50">
        <f t="shared" si="0"/>
        <v>120.83333333333334</v>
      </c>
      <c r="K20" s="14">
        <v>222</v>
      </c>
      <c r="L20" s="49">
        <f t="shared" si="1"/>
        <v>64380</v>
      </c>
    </row>
    <row r="21" spans="1:13">
      <c r="A21" s="13" t="s">
        <v>20</v>
      </c>
      <c r="B21" s="13" t="s">
        <v>21</v>
      </c>
      <c r="C21" s="13" t="s">
        <v>10</v>
      </c>
      <c r="D21" s="13" t="s">
        <v>11</v>
      </c>
      <c r="E21" s="13">
        <v>64039120</v>
      </c>
      <c r="F21" s="13" t="s">
        <v>34</v>
      </c>
      <c r="G21" s="13" t="s">
        <v>40</v>
      </c>
      <c r="H21" s="16">
        <v>190108095814</v>
      </c>
      <c r="I21" s="50">
        <v>290</v>
      </c>
      <c r="J21" s="50">
        <f t="shared" si="0"/>
        <v>120.83333333333334</v>
      </c>
      <c r="K21" s="14">
        <v>150</v>
      </c>
      <c r="L21" s="49">
        <f t="shared" si="1"/>
        <v>43500</v>
      </c>
    </row>
    <row r="22" spans="1:13">
      <c r="A22" s="13" t="s">
        <v>20</v>
      </c>
      <c r="B22" s="13" t="s">
        <v>21</v>
      </c>
      <c r="C22" s="13" t="s">
        <v>10</v>
      </c>
      <c r="D22" s="13" t="s">
        <v>11</v>
      </c>
      <c r="E22" s="13">
        <v>64039120</v>
      </c>
      <c r="F22" s="13" t="s">
        <v>35</v>
      </c>
      <c r="G22" s="13" t="s">
        <v>40</v>
      </c>
      <c r="H22" s="16">
        <v>190108095821</v>
      </c>
      <c r="I22" s="50">
        <v>290</v>
      </c>
      <c r="J22" s="50">
        <f t="shared" si="0"/>
        <v>120.83333333333334</v>
      </c>
      <c r="K22" s="14">
        <v>96</v>
      </c>
      <c r="L22" s="49">
        <f t="shared" si="1"/>
        <v>27840</v>
      </c>
    </row>
    <row r="23" spans="1:13" ht="136.9" customHeight="1">
      <c r="A23" s="13" t="s">
        <v>22</v>
      </c>
      <c r="B23" s="13" t="s">
        <v>21</v>
      </c>
      <c r="C23" s="13" t="s">
        <v>14</v>
      </c>
      <c r="D23" s="13" t="s">
        <v>11</v>
      </c>
      <c r="E23" s="13">
        <v>64039120</v>
      </c>
      <c r="F23" s="13" t="s">
        <v>31</v>
      </c>
      <c r="G23" s="13" t="s">
        <v>38</v>
      </c>
      <c r="H23" s="16">
        <v>190108096439</v>
      </c>
      <c r="I23" s="50">
        <v>290</v>
      </c>
      <c r="J23" s="50">
        <f t="shared" si="0"/>
        <v>120.83333333333334</v>
      </c>
      <c r="K23" s="14">
        <v>66</v>
      </c>
      <c r="L23" s="49">
        <f t="shared" si="1"/>
        <v>19140</v>
      </c>
      <c r="M23" s="47"/>
    </row>
    <row r="24" spans="1:13">
      <c r="A24" s="13" t="s">
        <v>22</v>
      </c>
      <c r="B24" s="13" t="s">
        <v>21</v>
      </c>
      <c r="C24" s="13" t="s">
        <v>14</v>
      </c>
      <c r="D24" s="13" t="s">
        <v>11</v>
      </c>
      <c r="E24" s="13">
        <v>64039120</v>
      </c>
      <c r="F24" s="13" t="s">
        <v>32</v>
      </c>
      <c r="G24" s="13" t="s">
        <v>38</v>
      </c>
      <c r="H24" s="16">
        <v>190108096446</v>
      </c>
      <c r="I24" s="50">
        <v>290</v>
      </c>
      <c r="J24" s="50">
        <f t="shared" si="0"/>
        <v>120.83333333333334</v>
      </c>
      <c r="K24" s="14">
        <v>110</v>
      </c>
      <c r="L24" s="49">
        <f t="shared" si="1"/>
        <v>31900</v>
      </c>
    </row>
    <row r="25" spans="1:13">
      <c r="A25" s="13" t="s">
        <v>22</v>
      </c>
      <c r="B25" s="13" t="s">
        <v>21</v>
      </c>
      <c r="C25" s="13" t="s">
        <v>14</v>
      </c>
      <c r="D25" s="13" t="s">
        <v>11</v>
      </c>
      <c r="E25" s="13">
        <v>64039120</v>
      </c>
      <c r="F25" s="13" t="s">
        <v>33</v>
      </c>
      <c r="G25" s="13" t="s">
        <v>38</v>
      </c>
      <c r="H25" s="16">
        <v>190108096453</v>
      </c>
      <c r="I25" s="50">
        <v>290</v>
      </c>
      <c r="J25" s="50">
        <f t="shared" si="0"/>
        <v>120.83333333333334</v>
      </c>
      <c r="K25" s="14">
        <v>208</v>
      </c>
      <c r="L25" s="49">
        <f t="shared" si="1"/>
        <v>60320</v>
      </c>
    </row>
    <row r="26" spans="1:13">
      <c r="A26" s="13" t="s">
        <v>22</v>
      </c>
      <c r="B26" s="13" t="s">
        <v>21</v>
      </c>
      <c r="C26" s="13" t="s">
        <v>14</v>
      </c>
      <c r="D26" s="13" t="s">
        <v>11</v>
      </c>
      <c r="E26" s="13">
        <v>64039120</v>
      </c>
      <c r="F26" s="13" t="s">
        <v>34</v>
      </c>
      <c r="G26" s="13" t="s">
        <v>38</v>
      </c>
      <c r="H26" s="16">
        <v>190108096460</v>
      </c>
      <c r="I26" s="50">
        <v>290</v>
      </c>
      <c r="J26" s="50">
        <f t="shared" si="0"/>
        <v>120.83333333333334</v>
      </c>
      <c r="K26" s="14">
        <v>140</v>
      </c>
      <c r="L26" s="49">
        <f t="shared" si="1"/>
        <v>40600</v>
      </c>
    </row>
    <row r="27" spans="1:13">
      <c r="A27" s="13" t="s">
        <v>22</v>
      </c>
      <c r="B27" s="13" t="s">
        <v>21</v>
      </c>
      <c r="C27" s="13" t="s">
        <v>14</v>
      </c>
      <c r="D27" s="13" t="s">
        <v>11</v>
      </c>
      <c r="E27" s="13">
        <v>64039120</v>
      </c>
      <c r="F27" s="13" t="s">
        <v>35</v>
      </c>
      <c r="G27" s="13" t="s">
        <v>38</v>
      </c>
      <c r="H27" s="16">
        <v>190108096477</v>
      </c>
      <c r="I27" s="50">
        <v>290</v>
      </c>
      <c r="J27" s="50">
        <f t="shared" si="0"/>
        <v>120.83333333333334</v>
      </c>
      <c r="K27" s="14">
        <v>96</v>
      </c>
      <c r="L27" s="49">
        <f t="shared" si="1"/>
        <v>27840</v>
      </c>
    </row>
    <row r="28" spans="1:13" ht="133.9" customHeight="1">
      <c r="A28" s="13" t="s">
        <v>15</v>
      </c>
      <c r="B28" s="13" t="s">
        <v>16</v>
      </c>
      <c r="C28" s="13" t="s">
        <v>14</v>
      </c>
      <c r="D28" s="13" t="s">
        <v>11</v>
      </c>
      <c r="E28" s="13">
        <v>64052000</v>
      </c>
      <c r="F28" s="13">
        <v>9</v>
      </c>
      <c r="G28" s="13" t="s">
        <v>39</v>
      </c>
      <c r="H28" s="16">
        <v>195719880866</v>
      </c>
      <c r="I28" s="50">
        <v>120</v>
      </c>
      <c r="J28" s="50">
        <f t="shared" si="0"/>
        <v>50</v>
      </c>
      <c r="K28" s="14">
        <v>2</v>
      </c>
      <c r="L28" s="49">
        <f t="shared" si="1"/>
        <v>240</v>
      </c>
      <c r="M28" s="47"/>
    </row>
    <row r="29" spans="1:13" ht="144" customHeight="1">
      <c r="A29" s="13" t="s">
        <v>27</v>
      </c>
      <c r="B29" s="13" t="s">
        <v>13</v>
      </c>
      <c r="C29" s="13" t="s">
        <v>28</v>
      </c>
      <c r="D29" s="13" t="s">
        <v>11</v>
      </c>
      <c r="E29" s="13">
        <v>64052000</v>
      </c>
      <c r="F29" s="13" t="s">
        <v>34</v>
      </c>
      <c r="G29" s="13" t="s">
        <v>39</v>
      </c>
      <c r="H29" s="16">
        <v>198605277733</v>
      </c>
      <c r="I29" s="50">
        <v>150</v>
      </c>
      <c r="J29" s="50">
        <f t="shared" si="0"/>
        <v>62.5</v>
      </c>
      <c r="K29" s="14">
        <v>14</v>
      </c>
      <c r="L29" s="49">
        <f t="shared" si="1"/>
        <v>2100</v>
      </c>
      <c r="M29" s="47"/>
    </row>
    <row r="30" spans="1:13" ht="136.15" customHeight="1">
      <c r="A30" s="13" t="s">
        <v>12</v>
      </c>
      <c r="B30" s="13" t="s">
        <v>13</v>
      </c>
      <c r="C30" s="13" t="s">
        <v>14</v>
      </c>
      <c r="D30" s="13" t="s">
        <v>11</v>
      </c>
      <c r="E30" s="13"/>
      <c r="F30" s="13" t="s">
        <v>34</v>
      </c>
      <c r="G30" s="13" t="s">
        <v>39</v>
      </c>
      <c r="H30" s="16">
        <v>198605319570</v>
      </c>
      <c r="I30" s="50">
        <v>150</v>
      </c>
      <c r="J30" s="50">
        <f t="shared" si="0"/>
        <v>62.5</v>
      </c>
      <c r="K30" s="14">
        <v>6</v>
      </c>
      <c r="L30" s="49">
        <f t="shared" si="1"/>
        <v>900</v>
      </c>
      <c r="M30" s="47"/>
    </row>
    <row r="31" spans="1:13">
      <c r="A31" s="15"/>
      <c r="B31" s="15"/>
      <c r="C31" s="15"/>
      <c r="D31" s="15"/>
      <c r="E31" s="15"/>
      <c r="F31" s="15"/>
      <c r="G31" s="15"/>
      <c r="H31" s="15"/>
      <c r="I31" s="6" t="s">
        <v>2</v>
      </c>
      <c r="J31" s="53"/>
      <c r="K31" s="17">
        <f>SUM(K3:K30)</f>
        <v>2090</v>
      </c>
      <c r="L31" s="51">
        <f>SUM(L3:L30)</f>
        <v>542880</v>
      </c>
    </row>
    <row r="32" spans="1:13">
      <c r="A32" s="5"/>
      <c r="B32" s="5"/>
      <c r="C32" s="5"/>
      <c r="D32" s="5"/>
      <c r="E32" s="5"/>
      <c r="F32" s="5"/>
      <c r="G32" s="5"/>
      <c r="H32" s="5"/>
      <c r="I32" s="7"/>
      <c r="J32" s="7"/>
      <c r="K32" s="8"/>
      <c r="L32" s="44"/>
    </row>
    <row r="33" spans="1:12">
      <c r="A33" s="9"/>
      <c r="B33" s="9"/>
      <c r="C33" s="9"/>
      <c r="D33" s="9"/>
      <c r="E33" s="9"/>
      <c r="F33" s="9"/>
      <c r="G33" s="9"/>
      <c r="H33" s="9"/>
      <c r="I33" s="9"/>
      <c r="J33" s="9"/>
      <c r="K33" s="8"/>
      <c r="L33" s="52">
        <f>L31-L32</f>
        <v>542880</v>
      </c>
    </row>
    <row r="34" spans="1:12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2" ht="16.5" customHeight="1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2" ht="16.5" customHeight="1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2" ht="1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2" ht="15" customHeight="1">
      <c r="A38" s="11"/>
      <c r="B38" s="11"/>
      <c r="C38" s="11"/>
      <c r="D38" s="11"/>
      <c r="E38" s="11"/>
      <c r="F38" s="11"/>
      <c r="G38" s="11"/>
      <c r="H38" s="11"/>
    </row>
    <row r="39" spans="1:12" ht="53.25" customHeight="1">
      <c r="A39" s="12"/>
      <c r="B39" s="12"/>
      <c r="C39" s="12"/>
      <c r="D39" s="12"/>
      <c r="E39" s="12"/>
      <c r="F39" s="12"/>
      <c r="G39" s="12"/>
      <c r="H39" s="12"/>
    </row>
    <row r="40" spans="1:12" ht="15" customHeight="1">
      <c r="A40" s="11"/>
      <c r="B40" s="11"/>
      <c r="C40" s="11"/>
      <c r="D40" s="11"/>
      <c r="E40" s="11"/>
      <c r="F40" s="11"/>
      <c r="G40" s="11"/>
      <c r="H40" s="11"/>
    </row>
  </sheetData>
  <sortState ref="A3:L30">
    <sortCondition ref="A3:A30"/>
  </sortState>
  <printOptions horizontalCentered="1"/>
  <pageMargins left="0.54" right="0.25" top="0.39" bottom="0.49" header="0.3" footer="0.3"/>
  <pageSetup paperSize="9" scale="54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showGridLines="0" view="pageBreakPreview" zoomScaleNormal="100" zoomScaleSheetLayoutView="100" workbookViewId="0">
      <pane ySplit="2" topLeftCell="A50" activePane="bottomLeft" state="frozen"/>
      <selection pane="bottomLeft" activeCell="M73" sqref="M73"/>
    </sheetView>
  </sheetViews>
  <sheetFormatPr defaultColWidth="8.75" defaultRowHeight="15"/>
  <cols>
    <col min="1" max="1" width="8.5" style="34" bestFit="1" customWidth="1"/>
    <col min="2" max="2" width="8" style="28" bestFit="1" customWidth="1"/>
    <col min="3" max="3" width="18.5" style="28" bestFit="1" customWidth="1"/>
    <col min="4" max="4" width="13.125" style="28" bestFit="1" customWidth="1"/>
    <col min="5" max="5" width="12.375" style="28" bestFit="1" customWidth="1"/>
    <col min="6" max="6" width="8.5" style="28" bestFit="1" customWidth="1"/>
    <col min="7" max="7" width="4.5" style="28" bestFit="1" customWidth="1"/>
    <col min="8" max="8" width="10" style="28" bestFit="1" customWidth="1"/>
    <col min="9" max="9" width="13.125" style="28" bestFit="1" customWidth="1"/>
    <col min="10" max="10" width="11.5" style="28" bestFit="1" customWidth="1"/>
    <col min="11" max="11" width="9" style="28" bestFit="1" customWidth="1"/>
    <col min="12" max="12" width="5.5" style="28" bestFit="1" customWidth="1"/>
    <col min="13" max="13" width="14.625" style="28" bestFit="1" customWidth="1"/>
    <col min="14" max="16384" width="8.75" style="28"/>
  </cols>
  <sheetData>
    <row r="1" spans="1:13" s="18" customFormat="1" ht="46.5">
      <c r="A1" s="54" t="s">
        <v>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s="23" customFormat="1">
      <c r="A2" s="19" t="s">
        <v>42</v>
      </c>
      <c r="B2" s="20" t="s">
        <v>43</v>
      </c>
      <c r="C2" s="20" t="s">
        <v>44</v>
      </c>
      <c r="D2" s="20" t="s">
        <v>6</v>
      </c>
      <c r="E2" s="20" t="s">
        <v>45</v>
      </c>
      <c r="F2" s="20" t="s">
        <v>7</v>
      </c>
      <c r="G2" s="20" t="s">
        <v>30</v>
      </c>
      <c r="H2" s="20" t="s">
        <v>36</v>
      </c>
      <c r="I2" s="20" t="s">
        <v>46</v>
      </c>
      <c r="J2" s="21" t="s">
        <v>47</v>
      </c>
      <c r="K2" s="21" t="s">
        <v>48</v>
      </c>
      <c r="L2" s="21" t="s">
        <v>49</v>
      </c>
      <c r="M2" s="22" t="s">
        <v>50</v>
      </c>
    </row>
    <row r="3" spans="1:13">
      <c r="A3" s="24" t="s">
        <v>51</v>
      </c>
      <c r="B3" s="25">
        <v>1174471</v>
      </c>
      <c r="C3" s="25" t="s">
        <v>52</v>
      </c>
      <c r="D3" s="25" t="s">
        <v>28</v>
      </c>
      <c r="E3" s="25" t="s">
        <v>53</v>
      </c>
      <c r="F3" s="25" t="s">
        <v>54</v>
      </c>
      <c r="G3" s="25">
        <v>9</v>
      </c>
      <c r="H3" s="25" t="s">
        <v>39</v>
      </c>
      <c r="I3" s="26">
        <v>198605277733</v>
      </c>
      <c r="J3" s="27">
        <v>2</v>
      </c>
      <c r="K3" s="25">
        <v>6</v>
      </c>
      <c r="L3" s="25">
        <f t="shared" ref="L3:L66" si="0">J3*K3</f>
        <v>12</v>
      </c>
      <c r="M3" s="25" t="s">
        <v>55</v>
      </c>
    </row>
    <row r="4" spans="1:13">
      <c r="A4" s="24" t="s">
        <v>56</v>
      </c>
      <c r="B4" s="25">
        <v>1174471</v>
      </c>
      <c r="C4" s="25" t="s">
        <v>52</v>
      </c>
      <c r="D4" s="25" t="s">
        <v>28</v>
      </c>
      <c r="E4" s="25" t="s">
        <v>53</v>
      </c>
      <c r="F4" s="25" t="s">
        <v>54</v>
      </c>
      <c r="G4" s="25">
        <v>9</v>
      </c>
      <c r="H4" s="25" t="s">
        <v>39</v>
      </c>
      <c r="I4" s="26">
        <v>198605277733</v>
      </c>
      <c r="J4" s="25">
        <v>1</v>
      </c>
      <c r="K4" s="25">
        <v>2</v>
      </c>
      <c r="L4" s="25">
        <f t="shared" si="0"/>
        <v>2</v>
      </c>
      <c r="M4" s="25" t="s">
        <v>57</v>
      </c>
    </row>
    <row r="5" spans="1:13">
      <c r="A5" s="24" t="s">
        <v>58</v>
      </c>
      <c r="B5" s="25">
        <v>1016224</v>
      </c>
      <c r="C5" s="25" t="s">
        <v>59</v>
      </c>
      <c r="D5" s="25" t="s">
        <v>14</v>
      </c>
      <c r="E5" s="25" t="s">
        <v>60</v>
      </c>
      <c r="F5" s="25" t="s">
        <v>54</v>
      </c>
      <c r="G5" s="25">
        <v>6</v>
      </c>
      <c r="H5" s="25" t="s">
        <v>38</v>
      </c>
      <c r="I5" s="26">
        <v>190108096439</v>
      </c>
      <c r="J5" s="27">
        <v>1</v>
      </c>
      <c r="K5" s="25">
        <v>6</v>
      </c>
      <c r="L5" s="25">
        <f t="shared" si="0"/>
        <v>6</v>
      </c>
      <c r="M5" s="25" t="s">
        <v>61</v>
      </c>
    </row>
    <row r="6" spans="1:13">
      <c r="A6" s="24" t="s">
        <v>62</v>
      </c>
      <c r="B6" s="25">
        <v>1016224</v>
      </c>
      <c r="C6" s="25" t="s">
        <v>59</v>
      </c>
      <c r="D6" s="25" t="s">
        <v>14</v>
      </c>
      <c r="E6" s="25" t="s">
        <v>60</v>
      </c>
      <c r="F6" s="25" t="s">
        <v>54</v>
      </c>
      <c r="G6" s="25">
        <v>6</v>
      </c>
      <c r="H6" s="25" t="s">
        <v>38</v>
      </c>
      <c r="I6" s="26">
        <v>190108096439</v>
      </c>
      <c r="J6" s="25">
        <v>10</v>
      </c>
      <c r="K6" s="25">
        <v>6</v>
      </c>
      <c r="L6" s="25">
        <f t="shared" si="0"/>
        <v>60</v>
      </c>
      <c r="M6" s="25" t="s">
        <v>61</v>
      </c>
    </row>
    <row r="7" spans="1:13">
      <c r="A7" s="24" t="s">
        <v>63</v>
      </c>
      <c r="B7" s="25">
        <v>1016224</v>
      </c>
      <c r="C7" s="25" t="s">
        <v>59</v>
      </c>
      <c r="D7" s="25" t="s">
        <v>14</v>
      </c>
      <c r="E7" s="25" t="s">
        <v>60</v>
      </c>
      <c r="F7" s="25" t="s">
        <v>54</v>
      </c>
      <c r="G7" s="25">
        <v>7</v>
      </c>
      <c r="H7" s="25" t="s">
        <v>38</v>
      </c>
      <c r="I7" s="26">
        <v>190108096446</v>
      </c>
      <c r="J7" s="27">
        <v>2</v>
      </c>
      <c r="K7" s="25">
        <v>6</v>
      </c>
      <c r="L7" s="25">
        <f t="shared" si="0"/>
        <v>12</v>
      </c>
      <c r="M7" s="25" t="s">
        <v>64</v>
      </c>
    </row>
    <row r="8" spans="1:13">
      <c r="A8" s="24" t="s">
        <v>65</v>
      </c>
      <c r="B8" s="25">
        <v>1016224</v>
      </c>
      <c r="C8" s="25" t="s">
        <v>59</v>
      </c>
      <c r="D8" s="25" t="s">
        <v>14</v>
      </c>
      <c r="E8" s="25" t="s">
        <v>60</v>
      </c>
      <c r="F8" s="25" t="s">
        <v>54</v>
      </c>
      <c r="G8" s="25">
        <v>7</v>
      </c>
      <c r="H8" s="25" t="s">
        <v>38</v>
      </c>
      <c r="I8" s="26">
        <v>190108096446</v>
      </c>
      <c r="J8" s="27">
        <v>15</v>
      </c>
      <c r="K8" s="25">
        <v>6</v>
      </c>
      <c r="L8" s="25">
        <f t="shared" si="0"/>
        <v>90</v>
      </c>
      <c r="M8" s="25" t="s">
        <v>64</v>
      </c>
    </row>
    <row r="9" spans="1:13">
      <c r="A9" s="25" t="s">
        <v>66</v>
      </c>
      <c r="B9" s="25">
        <v>1016224</v>
      </c>
      <c r="C9" s="25" t="s">
        <v>59</v>
      </c>
      <c r="D9" s="25" t="s">
        <v>14</v>
      </c>
      <c r="E9" s="25" t="s">
        <v>60</v>
      </c>
      <c r="F9" s="25" t="s">
        <v>54</v>
      </c>
      <c r="G9" s="25">
        <v>7</v>
      </c>
      <c r="H9" s="25" t="s">
        <v>38</v>
      </c>
      <c r="I9" s="26">
        <v>190108096446</v>
      </c>
      <c r="J9" s="27">
        <v>1</v>
      </c>
      <c r="K9" s="25">
        <v>6</v>
      </c>
      <c r="L9" s="25">
        <f t="shared" si="0"/>
        <v>6</v>
      </c>
      <c r="M9" s="25" t="s">
        <v>64</v>
      </c>
    </row>
    <row r="10" spans="1:13">
      <c r="A10" s="25" t="s">
        <v>67</v>
      </c>
      <c r="B10" s="25">
        <v>1016224</v>
      </c>
      <c r="C10" s="25" t="s">
        <v>59</v>
      </c>
      <c r="D10" s="25" t="s">
        <v>14</v>
      </c>
      <c r="E10" s="25" t="s">
        <v>60</v>
      </c>
      <c r="F10" s="25" t="s">
        <v>54</v>
      </c>
      <c r="G10" s="25">
        <v>8</v>
      </c>
      <c r="H10" s="25" t="s">
        <v>38</v>
      </c>
      <c r="I10" s="26">
        <v>190108096453</v>
      </c>
      <c r="J10" s="27">
        <v>6</v>
      </c>
      <c r="K10" s="25">
        <v>6</v>
      </c>
      <c r="L10" s="25">
        <f t="shared" si="0"/>
        <v>36</v>
      </c>
      <c r="M10" s="25" t="s">
        <v>64</v>
      </c>
    </row>
    <row r="11" spans="1:13">
      <c r="A11" s="25" t="s">
        <v>68</v>
      </c>
      <c r="B11" s="25">
        <v>1016224</v>
      </c>
      <c r="C11" s="25" t="s">
        <v>59</v>
      </c>
      <c r="D11" s="25" t="s">
        <v>14</v>
      </c>
      <c r="E11" s="25" t="s">
        <v>60</v>
      </c>
      <c r="F11" s="25" t="s">
        <v>54</v>
      </c>
      <c r="G11" s="25">
        <v>8</v>
      </c>
      <c r="H11" s="25" t="s">
        <v>38</v>
      </c>
      <c r="I11" s="26">
        <v>190108096453</v>
      </c>
      <c r="J11" s="25">
        <v>8</v>
      </c>
      <c r="K11" s="25">
        <v>6</v>
      </c>
      <c r="L11" s="25">
        <f t="shared" si="0"/>
        <v>48</v>
      </c>
      <c r="M11" s="25" t="s">
        <v>64</v>
      </c>
    </row>
    <row r="12" spans="1:13">
      <c r="A12" s="24" t="s">
        <v>69</v>
      </c>
      <c r="B12" s="25">
        <v>1016224</v>
      </c>
      <c r="C12" s="25" t="s">
        <v>59</v>
      </c>
      <c r="D12" s="25" t="s">
        <v>14</v>
      </c>
      <c r="E12" s="25" t="s">
        <v>60</v>
      </c>
      <c r="F12" s="25" t="s">
        <v>54</v>
      </c>
      <c r="G12" s="25">
        <v>8</v>
      </c>
      <c r="H12" s="25" t="s">
        <v>38</v>
      </c>
      <c r="I12" s="26">
        <v>190108096453</v>
      </c>
      <c r="J12" s="27">
        <v>15</v>
      </c>
      <c r="K12" s="25">
        <v>6</v>
      </c>
      <c r="L12" s="25">
        <f t="shared" si="0"/>
        <v>90</v>
      </c>
      <c r="M12" s="25" t="s">
        <v>64</v>
      </c>
    </row>
    <row r="13" spans="1:13">
      <c r="A13" s="25" t="s">
        <v>70</v>
      </c>
      <c r="B13" s="25">
        <v>1016224</v>
      </c>
      <c r="C13" s="25" t="s">
        <v>59</v>
      </c>
      <c r="D13" s="25" t="s">
        <v>14</v>
      </c>
      <c r="E13" s="25" t="s">
        <v>60</v>
      </c>
      <c r="F13" s="25" t="s">
        <v>54</v>
      </c>
      <c r="G13" s="25">
        <v>8</v>
      </c>
      <c r="H13" s="25" t="s">
        <v>38</v>
      </c>
      <c r="I13" s="26">
        <v>190108096453</v>
      </c>
      <c r="J13" s="25">
        <f>13-8</f>
        <v>5</v>
      </c>
      <c r="K13" s="25">
        <v>6</v>
      </c>
      <c r="L13" s="25">
        <f t="shared" si="0"/>
        <v>30</v>
      </c>
      <c r="M13" s="25" t="s">
        <v>64</v>
      </c>
    </row>
    <row r="14" spans="1:13">
      <c r="A14" s="25" t="s">
        <v>71</v>
      </c>
      <c r="B14" s="25">
        <v>1016224</v>
      </c>
      <c r="C14" s="25" t="s">
        <v>59</v>
      </c>
      <c r="D14" s="25" t="s">
        <v>14</v>
      </c>
      <c r="E14" s="25" t="s">
        <v>60</v>
      </c>
      <c r="F14" s="25" t="s">
        <v>54</v>
      </c>
      <c r="G14" s="25">
        <v>9</v>
      </c>
      <c r="H14" s="25" t="s">
        <v>38</v>
      </c>
      <c r="I14" s="26">
        <v>190108096460</v>
      </c>
      <c r="J14" s="25">
        <v>10</v>
      </c>
      <c r="K14" s="25">
        <v>6</v>
      </c>
      <c r="L14" s="25">
        <f t="shared" si="0"/>
        <v>60</v>
      </c>
      <c r="M14" s="25" t="s">
        <v>64</v>
      </c>
    </row>
    <row r="15" spans="1:13">
      <c r="A15" s="24" t="s">
        <v>72</v>
      </c>
      <c r="B15" s="25">
        <v>1016224</v>
      </c>
      <c r="C15" s="25" t="s">
        <v>59</v>
      </c>
      <c r="D15" s="25" t="s">
        <v>14</v>
      </c>
      <c r="E15" s="25" t="s">
        <v>60</v>
      </c>
      <c r="F15" s="25" t="s">
        <v>54</v>
      </c>
      <c r="G15" s="25">
        <v>9</v>
      </c>
      <c r="H15" s="25" t="s">
        <v>38</v>
      </c>
      <c r="I15" s="26">
        <v>190108096460</v>
      </c>
      <c r="J15" s="27">
        <f>15-8</f>
        <v>7</v>
      </c>
      <c r="K15" s="25">
        <v>6</v>
      </c>
      <c r="L15" s="25">
        <f t="shared" si="0"/>
        <v>42</v>
      </c>
      <c r="M15" s="25" t="s">
        <v>64</v>
      </c>
    </row>
    <row r="16" spans="1:13">
      <c r="A16" s="25" t="s">
        <v>73</v>
      </c>
      <c r="B16" s="25">
        <v>1016224</v>
      </c>
      <c r="C16" s="25" t="s">
        <v>59</v>
      </c>
      <c r="D16" s="25" t="s">
        <v>14</v>
      </c>
      <c r="E16" s="25" t="s">
        <v>60</v>
      </c>
      <c r="F16" s="25" t="s">
        <v>54</v>
      </c>
      <c r="G16" s="25">
        <v>9</v>
      </c>
      <c r="H16" s="25" t="s">
        <v>38</v>
      </c>
      <c r="I16" s="26">
        <v>190108096460</v>
      </c>
      <c r="J16" s="27">
        <v>6</v>
      </c>
      <c r="K16" s="25">
        <v>6</v>
      </c>
      <c r="L16" s="25">
        <f t="shared" si="0"/>
        <v>36</v>
      </c>
      <c r="M16" s="25" t="s">
        <v>64</v>
      </c>
    </row>
    <row r="17" spans="1:13">
      <c r="A17" s="25" t="s">
        <v>74</v>
      </c>
      <c r="B17" s="25">
        <v>1016224</v>
      </c>
      <c r="C17" s="25" t="s">
        <v>59</v>
      </c>
      <c r="D17" s="25" t="s">
        <v>14</v>
      </c>
      <c r="E17" s="25" t="s">
        <v>60</v>
      </c>
      <c r="F17" s="25" t="s">
        <v>54</v>
      </c>
      <c r="G17" s="25">
        <v>10</v>
      </c>
      <c r="H17" s="25" t="s">
        <v>38</v>
      </c>
      <c r="I17" s="26">
        <v>190108096477</v>
      </c>
      <c r="J17" s="27">
        <v>2</v>
      </c>
      <c r="K17" s="25">
        <v>6</v>
      </c>
      <c r="L17" s="25">
        <f t="shared" si="0"/>
        <v>12</v>
      </c>
      <c r="M17" s="25" t="s">
        <v>75</v>
      </c>
    </row>
    <row r="18" spans="1:13">
      <c r="A18" s="25" t="s">
        <v>76</v>
      </c>
      <c r="B18" s="25">
        <v>1016224</v>
      </c>
      <c r="C18" s="25" t="s">
        <v>59</v>
      </c>
      <c r="D18" s="25" t="s">
        <v>14</v>
      </c>
      <c r="E18" s="25" t="s">
        <v>60</v>
      </c>
      <c r="F18" s="25" t="s">
        <v>54</v>
      </c>
      <c r="G18" s="25">
        <v>10</v>
      </c>
      <c r="H18" s="25" t="s">
        <v>38</v>
      </c>
      <c r="I18" s="26">
        <v>190108096477</v>
      </c>
      <c r="J18" s="27">
        <v>13</v>
      </c>
      <c r="K18" s="25">
        <v>6</v>
      </c>
      <c r="L18" s="25">
        <f t="shared" si="0"/>
        <v>78</v>
      </c>
      <c r="M18" s="25" t="s">
        <v>75</v>
      </c>
    </row>
    <row r="19" spans="1:13">
      <c r="A19" s="25" t="s">
        <v>77</v>
      </c>
      <c r="B19" s="25">
        <v>1016224</v>
      </c>
      <c r="C19" s="25" t="s">
        <v>59</v>
      </c>
      <c r="D19" s="25" t="s">
        <v>14</v>
      </c>
      <c r="E19" s="25" t="s">
        <v>60</v>
      </c>
      <c r="F19" s="25" t="s">
        <v>54</v>
      </c>
      <c r="G19" s="25">
        <v>10</v>
      </c>
      <c r="H19" s="25" t="s">
        <v>38</v>
      </c>
      <c r="I19" s="26">
        <v>190108096477</v>
      </c>
      <c r="J19" s="27">
        <v>1</v>
      </c>
      <c r="K19" s="25">
        <v>6</v>
      </c>
      <c r="L19" s="25">
        <f t="shared" si="0"/>
        <v>6</v>
      </c>
      <c r="M19" s="25" t="s">
        <v>75</v>
      </c>
    </row>
    <row r="20" spans="1:13">
      <c r="A20" s="25" t="s">
        <v>78</v>
      </c>
      <c r="B20" s="25">
        <v>1016224</v>
      </c>
      <c r="C20" s="25" t="s">
        <v>59</v>
      </c>
      <c r="D20" s="25" t="s">
        <v>14</v>
      </c>
      <c r="E20" s="25" t="s">
        <v>60</v>
      </c>
      <c r="F20" s="25" t="s">
        <v>54</v>
      </c>
      <c r="G20" s="25">
        <v>7</v>
      </c>
      <c r="H20" s="25" t="s">
        <v>38</v>
      </c>
      <c r="I20" s="26">
        <v>190108096446</v>
      </c>
      <c r="J20" s="25">
        <v>1</v>
      </c>
      <c r="K20" s="25">
        <v>2</v>
      </c>
      <c r="L20" s="25">
        <f t="shared" si="0"/>
        <v>2</v>
      </c>
      <c r="M20" s="25" t="s">
        <v>64</v>
      </c>
    </row>
    <row r="21" spans="1:13">
      <c r="A21" s="25" t="s">
        <v>78</v>
      </c>
      <c r="B21" s="25">
        <v>1016224</v>
      </c>
      <c r="C21" s="25" t="s">
        <v>59</v>
      </c>
      <c r="D21" s="25" t="s">
        <v>14</v>
      </c>
      <c r="E21" s="25" t="s">
        <v>60</v>
      </c>
      <c r="F21" s="25" t="s">
        <v>54</v>
      </c>
      <c r="G21" s="25">
        <v>9</v>
      </c>
      <c r="H21" s="25" t="s">
        <v>38</v>
      </c>
      <c r="I21" s="26">
        <v>190108096460</v>
      </c>
      <c r="J21" s="25"/>
      <c r="K21" s="25">
        <v>2</v>
      </c>
      <c r="L21" s="25">
        <v>2</v>
      </c>
      <c r="M21" s="25" t="s">
        <v>64</v>
      </c>
    </row>
    <row r="22" spans="1:13">
      <c r="A22" s="25" t="s">
        <v>79</v>
      </c>
      <c r="B22" s="25">
        <v>1016223</v>
      </c>
      <c r="C22" s="25" t="s">
        <v>80</v>
      </c>
      <c r="D22" s="25" t="s">
        <v>10</v>
      </c>
      <c r="E22" s="25" t="s">
        <v>81</v>
      </c>
      <c r="F22" s="25" t="s">
        <v>54</v>
      </c>
      <c r="G22" s="25">
        <v>8</v>
      </c>
      <c r="H22" s="25" t="s">
        <v>38</v>
      </c>
      <c r="I22" s="26">
        <v>190108096552</v>
      </c>
      <c r="J22" s="27">
        <v>12</v>
      </c>
      <c r="K22" s="25">
        <v>6</v>
      </c>
      <c r="L22" s="25">
        <f t="shared" si="0"/>
        <v>72</v>
      </c>
      <c r="M22" s="25" t="s">
        <v>82</v>
      </c>
    </row>
    <row r="23" spans="1:13">
      <c r="A23" s="25" t="s">
        <v>83</v>
      </c>
      <c r="B23" s="25">
        <v>1016223</v>
      </c>
      <c r="C23" s="25" t="s">
        <v>80</v>
      </c>
      <c r="D23" s="25" t="s">
        <v>10</v>
      </c>
      <c r="E23" s="25" t="s">
        <v>81</v>
      </c>
      <c r="F23" s="25" t="s">
        <v>54</v>
      </c>
      <c r="G23" s="25">
        <v>9</v>
      </c>
      <c r="H23" s="25" t="s">
        <v>38</v>
      </c>
      <c r="I23" s="26">
        <v>190108096569</v>
      </c>
      <c r="J23" s="25">
        <v>5</v>
      </c>
      <c r="K23" s="25">
        <v>6</v>
      </c>
      <c r="L23" s="25">
        <f t="shared" si="0"/>
        <v>30</v>
      </c>
      <c r="M23" s="25" t="s">
        <v>84</v>
      </c>
    </row>
    <row r="24" spans="1:13">
      <c r="A24" s="25" t="s">
        <v>85</v>
      </c>
      <c r="B24" s="25">
        <v>1016223</v>
      </c>
      <c r="C24" s="25" t="s">
        <v>80</v>
      </c>
      <c r="D24" s="25" t="s">
        <v>10</v>
      </c>
      <c r="E24" s="25" t="s">
        <v>81</v>
      </c>
      <c r="F24" s="25" t="s">
        <v>54</v>
      </c>
      <c r="G24" s="25">
        <v>9</v>
      </c>
      <c r="H24" s="25" t="s">
        <v>38</v>
      </c>
      <c r="I24" s="26">
        <v>190108096569</v>
      </c>
      <c r="J24" s="27">
        <v>5</v>
      </c>
      <c r="K24" s="25">
        <v>6</v>
      </c>
      <c r="L24" s="25">
        <f t="shared" si="0"/>
        <v>30</v>
      </c>
      <c r="M24" s="25" t="s">
        <v>84</v>
      </c>
    </row>
    <row r="25" spans="1:13">
      <c r="A25" s="25" t="s">
        <v>86</v>
      </c>
      <c r="B25" s="25">
        <v>1016223</v>
      </c>
      <c r="C25" s="25" t="s">
        <v>80</v>
      </c>
      <c r="D25" s="25" t="s">
        <v>10</v>
      </c>
      <c r="E25" s="25" t="s">
        <v>81</v>
      </c>
      <c r="F25" s="25" t="s">
        <v>54</v>
      </c>
      <c r="G25" s="25">
        <v>9</v>
      </c>
      <c r="H25" s="25" t="s">
        <v>38</v>
      </c>
      <c r="I25" s="26">
        <v>190108096569</v>
      </c>
      <c r="J25" s="25">
        <v>1</v>
      </c>
      <c r="K25" s="25">
        <v>4</v>
      </c>
      <c r="L25" s="25">
        <f t="shared" si="0"/>
        <v>4</v>
      </c>
      <c r="M25" s="25" t="s">
        <v>84</v>
      </c>
    </row>
    <row r="26" spans="1:13">
      <c r="A26" s="25" t="s">
        <v>86</v>
      </c>
      <c r="B26" s="25">
        <v>1016223</v>
      </c>
      <c r="C26" s="25" t="s">
        <v>80</v>
      </c>
      <c r="D26" s="25" t="s">
        <v>10</v>
      </c>
      <c r="E26" s="25" t="s">
        <v>81</v>
      </c>
      <c r="F26" s="25" t="s">
        <v>54</v>
      </c>
      <c r="G26" s="25">
        <v>10</v>
      </c>
      <c r="H26" s="25" t="s">
        <v>38</v>
      </c>
      <c r="I26" s="26">
        <v>190108096576</v>
      </c>
      <c r="J26" s="25"/>
      <c r="K26" s="25">
        <v>1</v>
      </c>
      <c r="L26" s="25">
        <v>1</v>
      </c>
      <c r="M26" s="25" t="s">
        <v>84</v>
      </c>
    </row>
    <row r="27" spans="1:13">
      <c r="A27" s="25" t="s">
        <v>87</v>
      </c>
      <c r="B27" s="25">
        <v>1016223</v>
      </c>
      <c r="C27" s="25" t="s">
        <v>80</v>
      </c>
      <c r="D27" s="25" t="s">
        <v>10</v>
      </c>
      <c r="E27" s="25" t="s">
        <v>81</v>
      </c>
      <c r="F27" s="25" t="s">
        <v>54</v>
      </c>
      <c r="G27" s="25">
        <v>10</v>
      </c>
      <c r="H27" s="25" t="s">
        <v>38</v>
      </c>
      <c r="I27" s="26">
        <v>190108096576</v>
      </c>
      <c r="J27" s="25">
        <v>9</v>
      </c>
      <c r="K27" s="25">
        <v>6</v>
      </c>
      <c r="L27" s="25">
        <f t="shared" si="0"/>
        <v>54</v>
      </c>
      <c r="M27" s="25" t="s">
        <v>84</v>
      </c>
    </row>
    <row r="28" spans="1:13">
      <c r="A28" s="25" t="s">
        <v>88</v>
      </c>
      <c r="B28" s="25">
        <v>1016223</v>
      </c>
      <c r="C28" s="25" t="s">
        <v>80</v>
      </c>
      <c r="D28" s="25" t="s">
        <v>14</v>
      </c>
      <c r="E28" s="25" t="s">
        <v>60</v>
      </c>
      <c r="F28" s="25" t="s">
        <v>54</v>
      </c>
      <c r="G28" s="25">
        <v>8</v>
      </c>
      <c r="H28" s="25" t="s">
        <v>38</v>
      </c>
      <c r="I28" s="26">
        <v>190108095517</v>
      </c>
      <c r="J28" s="25">
        <v>1</v>
      </c>
      <c r="K28" s="25">
        <v>6</v>
      </c>
      <c r="L28" s="25">
        <f t="shared" si="0"/>
        <v>6</v>
      </c>
      <c r="M28" s="25" t="s">
        <v>82</v>
      </c>
    </row>
    <row r="29" spans="1:13">
      <c r="A29" s="24" t="s">
        <v>89</v>
      </c>
      <c r="B29" s="25">
        <v>1016223</v>
      </c>
      <c r="C29" s="25" t="s">
        <v>80</v>
      </c>
      <c r="D29" s="25" t="s">
        <v>14</v>
      </c>
      <c r="E29" s="25" t="s">
        <v>60</v>
      </c>
      <c r="F29" s="25" t="s">
        <v>54</v>
      </c>
      <c r="G29" s="25">
        <v>8</v>
      </c>
      <c r="H29" s="25" t="s">
        <v>38</v>
      </c>
      <c r="I29" s="26">
        <v>190108095517</v>
      </c>
      <c r="J29" s="27">
        <v>4</v>
      </c>
      <c r="K29" s="25">
        <v>6</v>
      </c>
      <c r="L29" s="25">
        <f t="shared" si="0"/>
        <v>24</v>
      </c>
      <c r="M29" s="25" t="s">
        <v>82</v>
      </c>
    </row>
    <row r="30" spans="1:13">
      <c r="A30" s="25" t="s">
        <v>90</v>
      </c>
      <c r="B30" s="25">
        <v>1016223</v>
      </c>
      <c r="C30" s="25" t="s">
        <v>80</v>
      </c>
      <c r="D30" s="25" t="s">
        <v>14</v>
      </c>
      <c r="E30" s="25" t="s">
        <v>60</v>
      </c>
      <c r="F30" s="25" t="s">
        <v>54</v>
      </c>
      <c r="G30" s="25">
        <v>9</v>
      </c>
      <c r="H30" s="25" t="s">
        <v>38</v>
      </c>
      <c r="I30" s="26">
        <v>190108095524</v>
      </c>
      <c r="J30" s="25">
        <v>3</v>
      </c>
      <c r="K30" s="25">
        <v>6</v>
      </c>
      <c r="L30" s="25">
        <f t="shared" si="0"/>
        <v>18</v>
      </c>
      <c r="M30" s="25" t="s">
        <v>84</v>
      </c>
    </row>
    <row r="31" spans="1:13">
      <c r="A31" s="25" t="s">
        <v>91</v>
      </c>
      <c r="B31" s="25">
        <v>1016222</v>
      </c>
      <c r="C31" s="25" t="s">
        <v>92</v>
      </c>
      <c r="D31" s="25" t="s">
        <v>19</v>
      </c>
      <c r="E31" s="25" t="s">
        <v>19</v>
      </c>
      <c r="F31" s="25" t="s">
        <v>54</v>
      </c>
      <c r="G31" s="25">
        <v>8</v>
      </c>
      <c r="H31" s="25" t="s">
        <v>39</v>
      </c>
      <c r="I31" s="26">
        <v>190108088069</v>
      </c>
      <c r="J31" s="25">
        <v>7</v>
      </c>
      <c r="K31" s="25">
        <v>6</v>
      </c>
      <c r="L31" s="25">
        <f t="shared" si="0"/>
        <v>42</v>
      </c>
      <c r="M31" s="25" t="s">
        <v>93</v>
      </c>
    </row>
    <row r="32" spans="1:13">
      <c r="A32" s="25" t="s">
        <v>94</v>
      </c>
      <c r="B32" s="25">
        <v>1016222</v>
      </c>
      <c r="C32" s="25" t="s">
        <v>92</v>
      </c>
      <c r="D32" s="25" t="s">
        <v>19</v>
      </c>
      <c r="E32" s="25" t="s">
        <v>19</v>
      </c>
      <c r="F32" s="25" t="s">
        <v>54</v>
      </c>
      <c r="G32" s="25">
        <v>8</v>
      </c>
      <c r="H32" s="25" t="s">
        <v>39</v>
      </c>
      <c r="I32" s="26">
        <v>190108088069</v>
      </c>
      <c r="J32" s="25">
        <v>1</v>
      </c>
      <c r="K32" s="25">
        <v>4</v>
      </c>
      <c r="L32" s="25">
        <f t="shared" si="0"/>
        <v>4</v>
      </c>
      <c r="M32" s="25" t="s">
        <v>93</v>
      </c>
    </row>
    <row r="33" spans="1:13">
      <c r="A33" s="25" t="s">
        <v>94</v>
      </c>
      <c r="B33" s="25">
        <v>1016222</v>
      </c>
      <c r="C33" s="25" t="s">
        <v>92</v>
      </c>
      <c r="D33" s="25" t="s">
        <v>19</v>
      </c>
      <c r="E33" s="25" t="s">
        <v>19</v>
      </c>
      <c r="F33" s="25" t="s">
        <v>54</v>
      </c>
      <c r="G33" s="25">
        <v>9</v>
      </c>
      <c r="H33" s="25" t="s">
        <v>39</v>
      </c>
      <c r="I33" s="26">
        <v>190108088076</v>
      </c>
      <c r="J33" s="25"/>
      <c r="K33" s="25">
        <v>2</v>
      </c>
      <c r="L33" s="25">
        <v>2</v>
      </c>
      <c r="M33" s="25" t="s">
        <v>93</v>
      </c>
    </row>
    <row r="34" spans="1:13">
      <c r="A34" s="25" t="s">
        <v>95</v>
      </c>
      <c r="B34" s="25">
        <v>1016222</v>
      </c>
      <c r="C34" s="25" t="s">
        <v>92</v>
      </c>
      <c r="D34" s="25" t="s">
        <v>19</v>
      </c>
      <c r="E34" s="25" t="s">
        <v>19</v>
      </c>
      <c r="F34" s="25" t="s">
        <v>54</v>
      </c>
      <c r="G34" s="25">
        <v>9</v>
      </c>
      <c r="H34" s="25" t="s">
        <v>39</v>
      </c>
      <c r="I34" s="26">
        <v>190108088076</v>
      </c>
      <c r="J34" s="27">
        <f>262-257</f>
        <v>5</v>
      </c>
      <c r="K34" s="25">
        <v>6</v>
      </c>
      <c r="L34" s="25">
        <f t="shared" si="0"/>
        <v>30</v>
      </c>
      <c r="M34" s="25" t="s">
        <v>93</v>
      </c>
    </row>
    <row r="35" spans="1:13">
      <c r="A35" s="25" t="s">
        <v>96</v>
      </c>
      <c r="B35" s="25">
        <v>1016222</v>
      </c>
      <c r="C35" s="25" t="s">
        <v>92</v>
      </c>
      <c r="D35" s="25" t="s">
        <v>19</v>
      </c>
      <c r="E35" s="25" t="s">
        <v>19</v>
      </c>
      <c r="F35" s="25" t="s">
        <v>54</v>
      </c>
      <c r="G35" s="25">
        <v>9</v>
      </c>
      <c r="H35" s="25" t="s">
        <v>39</v>
      </c>
      <c r="I35" s="26">
        <v>190108088076</v>
      </c>
      <c r="J35" s="27">
        <v>4</v>
      </c>
      <c r="K35" s="25">
        <v>6</v>
      </c>
      <c r="L35" s="25">
        <f t="shared" si="0"/>
        <v>24</v>
      </c>
      <c r="M35" s="25" t="s">
        <v>93</v>
      </c>
    </row>
    <row r="36" spans="1:13">
      <c r="A36" s="25" t="s">
        <v>97</v>
      </c>
      <c r="B36" s="25">
        <v>1016222</v>
      </c>
      <c r="C36" s="25" t="s">
        <v>92</v>
      </c>
      <c r="D36" s="25" t="s">
        <v>19</v>
      </c>
      <c r="E36" s="25" t="s">
        <v>19</v>
      </c>
      <c r="F36" s="25" t="s">
        <v>54</v>
      </c>
      <c r="G36" s="25">
        <v>10</v>
      </c>
      <c r="H36" s="25" t="s">
        <v>39</v>
      </c>
      <c r="I36" s="26">
        <v>190108088083</v>
      </c>
      <c r="J36" s="27">
        <v>6</v>
      </c>
      <c r="K36" s="25">
        <v>6</v>
      </c>
      <c r="L36" s="25">
        <f t="shared" si="0"/>
        <v>36</v>
      </c>
      <c r="M36" s="25" t="s">
        <v>98</v>
      </c>
    </row>
    <row r="37" spans="1:13">
      <c r="A37" s="25" t="s">
        <v>99</v>
      </c>
      <c r="B37" s="25">
        <v>1016222</v>
      </c>
      <c r="C37" s="25" t="s">
        <v>92</v>
      </c>
      <c r="D37" s="25" t="s">
        <v>19</v>
      </c>
      <c r="E37" s="25" t="s">
        <v>19</v>
      </c>
      <c r="F37" s="25" t="s">
        <v>54</v>
      </c>
      <c r="G37" s="25">
        <v>10</v>
      </c>
      <c r="H37" s="25" t="s">
        <v>39</v>
      </c>
      <c r="I37" s="26">
        <v>190108088083</v>
      </c>
      <c r="J37" s="29">
        <v>1</v>
      </c>
      <c r="K37" s="25">
        <v>1</v>
      </c>
      <c r="L37" s="25">
        <f t="shared" si="0"/>
        <v>1</v>
      </c>
      <c r="M37" s="25" t="s">
        <v>100</v>
      </c>
    </row>
    <row r="38" spans="1:13">
      <c r="A38" s="25" t="s">
        <v>101</v>
      </c>
      <c r="B38" s="25">
        <v>1016222</v>
      </c>
      <c r="C38" s="25" t="s">
        <v>92</v>
      </c>
      <c r="D38" s="25" t="s">
        <v>10</v>
      </c>
      <c r="E38" s="25" t="s">
        <v>81</v>
      </c>
      <c r="F38" s="25" t="s">
        <v>54</v>
      </c>
      <c r="G38" s="25">
        <v>8</v>
      </c>
      <c r="H38" s="25" t="s">
        <v>40</v>
      </c>
      <c r="I38" s="26">
        <v>190108084344</v>
      </c>
      <c r="J38" s="29">
        <v>1</v>
      </c>
      <c r="K38" s="25">
        <v>6</v>
      </c>
      <c r="L38" s="25">
        <f t="shared" si="0"/>
        <v>6</v>
      </c>
      <c r="M38" s="25" t="s">
        <v>102</v>
      </c>
    </row>
    <row r="39" spans="1:13">
      <c r="A39" s="25" t="s">
        <v>103</v>
      </c>
      <c r="B39" s="25">
        <v>1016224</v>
      </c>
      <c r="C39" s="25" t="s">
        <v>59</v>
      </c>
      <c r="D39" s="25" t="s">
        <v>10</v>
      </c>
      <c r="E39" s="25" t="s">
        <v>81</v>
      </c>
      <c r="F39" s="25" t="s">
        <v>54</v>
      </c>
      <c r="G39" s="25">
        <v>10</v>
      </c>
      <c r="H39" s="25" t="s">
        <v>40</v>
      </c>
      <c r="I39" s="26">
        <v>190108095821</v>
      </c>
      <c r="J39" s="29">
        <v>2</v>
      </c>
      <c r="K39" s="25">
        <v>6</v>
      </c>
      <c r="L39" s="25">
        <f t="shared" si="0"/>
        <v>12</v>
      </c>
      <c r="M39" s="25" t="s">
        <v>104</v>
      </c>
    </row>
    <row r="40" spans="1:13">
      <c r="A40" s="25" t="s">
        <v>105</v>
      </c>
      <c r="B40" s="25">
        <v>1016222</v>
      </c>
      <c r="C40" s="25" t="s">
        <v>92</v>
      </c>
      <c r="D40" s="25" t="s">
        <v>10</v>
      </c>
      <c r="E40" s="25" t="s">
        <v>81</v>
      </c>
      <c r="F40" s="25" t="s">
        <v>54</v>
      </c>
      <c r="G40" s="25">
        <v>8</v>
      </c>
      <c r="H40" s="25" t="s">
        <v>40</v>
      </c>
      <c r="I40" s="26">
        <v>190108084344</v>
      </c>
      <c r="J40" s="29">
        <v>10</v>
      </c>
      <c r="K40" s="25">
        <v>6</v>
      </c>
      <c r="L40" s="25">
        <f t="shared" si="0"/>
        <v>60</v>
      </c>
      <c r="M40" s="25" t="s">
        <v>106</v>
      </c>
    </row>
    <row r="41" spans="1:13">
      <c r="A41" s="24" t="s">
        <v>107</v>
      </c>
      <c r="B41" s="25">
        <v>1016222</v>
      </c>
      <c r="C41" s="25" t="s">
        <v>92</v>
      </c>
      <c r="D41" s="25" t="s">
        <v>10</v>
      </c>
      <c r="E41" s="25" t="s">
        <v>81</v>
      </c>
      <c r="F41" s="25" t="s">
        <v>54</v>
      </c>
      <c r="G41" s="25">
        <v>8</v>
      </c>
      <c r="H41" s="25" t="s">
        <v>40</v>
      </c>
      <c r="I41" s="26">
        <v>190108084344</v>
      </c>
      <c r="J41" s="27">
        <v>4</v>
      </c>
      <c r="K41" s="25">
        <v>6</v>
      </c>
      <c r="L41" s="25">
        <f t="shared" si="0"/>
        <v>24</v>
      </c>
      <c r="M41" s="25" t="s">
        <v>106</v>
      </c>
    </row>
    <row r="42" spans="1:13">
      <c r="A42" s="25" t="s">
        <v>108</v>
      </c>
      <c r="B42" s="25">
        <v>1016222</v>
      </c>
      <c r="C42" s="25" t="s">
        <v>92</v>
      </c>
      <c r="D42" s="25" t="s">
        <v>10</v>
      </c>
      <c r="E42" s="25" t="s">
        <v>81</v>
      </c>
      <c r="F42" s="25" t="s">
        <v>54</v>
      </c>
      <c r="G42" s="25">
        <v>8</v>
      </c>
      <c r="H42" s="25" t="s">
        <v>40</v>
      </c>
      <c r="I42" s="26">
        <v>190108084344</v>
      </c>
      <c r="J42" s="25">
        <v>1</v>
      </c>
      <c r="K42" s="25">
        <v>4</v>
      </c>
      <c r="L42" s="25">
        <f t="shared" si="0"/>
        <v>4</v>
      </c>
      <c r="M42" s="25" t="s">
        <v>109</v>
      </c>
    </row>
    <row r="43" spans="1:13">
      <c r="A43" s="25" t="s">
        <v>110</v>
      </c>
      <c r="B43" s="25">
        <v>1016222</v>
      </c>
      <c r="C43" s="25" t="s">
        <v>92</v>
      </c>
      <c r="D43" s="25" t="s">
        <v>10</v>
      </c>
      <c r="E43" s="25" t="s">
        <v>81</v>
      </c>
      <c r="F43" s="25" t="s">
        <v>54</v>
      </c>
      <c r="G43" s="25">
        <v>9</v>
      </c>
      <c r="H43" s="25" t="s">
        <v>40</v>
      </c>
      <c r="I43" s="26">
        <v>190108084351</v>
      </c>
      <c r="J43" s="25">
        <v>9</v>
      </c>
      <c r="K43" s="25">
        <v>6</v>
      </c>
      <c r="L43" s="25">
        <f t="shared" si="0"/>
        <v>54</v>
      </c>
      <c r="M43" s="25" t="s">
        <v>111</v>
      </c>
    </row>
    <row r="44" spans="1:13">
      <c r="A44" s="25" t="s">
        <v>112</v>
      </c>
      <c r="B44" s="25">
        <v>1016222</v>
      </c>
      <c r="C44" s="25" t="s">
        <v>92</v>
      </c>
      <c r="D44" s="25" t="s">
        <v>10</v>
      </c>
      <c r="E44" s="25" t="s">
        <v>81</v>
      </c>
      <c r="F44" s="25" t="s">
        <v>54</v>
      </c>
      <c r="G44" s="25">
        <v>10</v>
      </c>
      <c r="H44" s="25" t="s">
        <v>40</v>
      </c>
      <c r="I44" s="26">
        <v>190108084825</v>
      </c>
      <c r="J44" s="25">
        <v>2</v>
      </c>
      <c r="K44" s="25">
        <v>6</v>
      </c>
      <c r="L44" s="25">
        <f t="shared" si="0"/>
        <v>12</v>
      </c>
      <c r="M44" s="25" t="s">
        <v>111</v>
      </c>
    </row>
    <row r="45" spans="1:13">
      <c r="A45" s="25" t="s">
        <v>113</v>
      </c>
      <c r="B45" s="25">
        <v>1016222</v>
      </c>
      <c r="C45" s="25" t="s">
        <v>92</v>
      </c>
      <c r="D45" s="25" t="s">
        <v>10</v>
      </c>
      <c r="E45" s="25" t="s">
        <v>81</v>
      </c>
      <c r="F45" s="25" t="s">
        <v>54</v>
      </c>
      <c r="G45" s="25">
        <v>10</v>
      </c>
      <c r="H45" s="25" t="s">
        <v>40</v>
      </c>
      <c r="I45" s="26">
        <v>190108084825</v>
      </c>
      <c r="J45" s="25">
        <v>4</v>
      </c>
      <c r="K45" s="25">
        <v>6</v>
      </c>
      <c r="L45" s="25">
        <f t="shared" si="0"/>
        <v>24</v>
      </c>
      <c r="M45" s="25" t="s">
        <v>111</v>
      </c>
    </row>
    <row r="46" spans="1:13">
      <c r="A46" s="25" t="s">
        <v>114</v>
      </c>
      <c r="B46" s="25">
        <v>1016222</v>
      </c>
      <c r="C46" s="25" t="s">
        <v>92</v>
      </c>
      <c r="D46" s="25" t="s">
        <v>10</v>
      </c>
      <c r="E46" s="25" t="s">
        <v>81</v>
      </c>
      <c r="F46" s="25" t="s">
        <v>54</v>
      </c>
      <c r="G46" s="25">
        <v>10</v>
      </c>
      <c r="H46" s="25" t="s">
        <v>40</v>
      </c>
      <c r="I46" s="26">
        <v>190108084825</v>
      </c>
      <c r="J46" s="25">
        <v>1</v>
      </c>
      <c r="K46" s="25">
        <v>4</v>
      </c>
      <c r="L46" s="25">
        <f t="shared" si="0"/>
        <v>4</v>
      </c>
      <c r="M46" s="25" t="s">
        <v>111</v>
      </c>
    </row>
    <row r="47" spans="1:13">
      <c r="A47" s="25" t="s">
        <v>114</v>
      </c>
      <c r="B47" s="25">
        <v>1016222</v>
      </c>
      <c r="C47" s="25" t="s">
        <v>92</v>
      </c>
      <c r="D47" s="25" t="s">
        <v>10</v>
      </c>
      <c r="E47" s="25" t="s">
        <v>81</v>
      </c>
      <c r="F47" s="25" t="s">
        <v>54</v>
      </c>
      <c r="G47" s="25">
        <v>9</v>
      </c>
      <c r="H47" s="25" t="s">
        <v>40</v>
      </c>
      <c r="I47" s="26">
        <v>190108084351</v>
      </c>
      <c r="J47" s="25"/>
      <c r="K47" s="25">
        <v>2</v>
      </c>
      <c r="L47" s="25">
        <v>2</v>
      </c>
      <c r="M47" s="25" t="s">
        <v>111</v>
      </c>
    </row>
    <row r="48" spans="1:13">
      <c r="A48" s="25" t="s">
        <v>115</v>
      </c>
      <c r="B48" s="25">
        <v>1016224</v>
      </c>
      <c r="C48" s="25" t="s">
        <v>59</v>
      </c>
      <c r="D48" s="25" t="s">
        <v>10</v>
      </c>
      <c r="E48" s="25" t="s">
        <v>81</v>
      </c>
      <c r="F48" s="25" t="s">
        <v>54</v>
      </c>
      <c r="G48" s="25">
        <v>6</v>
      </c>
      <c r="H48" s="25" t="s">
        <v>40</v>
      </c>
      <c r="I48" s="26">
        <v>190108095784</v>
      </c>
      <c r="J48" s="25">
        <v>1</v>
      </c>
      <c r="K48" s="25">
        <v>6</v>
      </c>
      <c r="L48" s="25">
        <f t="shared" ref="L48" si="1">J48*K48</f>
        <v>6</v>
      </c>
      <c r="M48" s="25" t="s">
        <v>116</v>
      </c>
    </row>
    <row r="49" spans="1:13">
      <c r="A49" s="25" t="s">
        <v>117</v>
      </c>
      <c r="B49" s="25">
        <v>1016224</v>
      </c>
      <c r="C49" s="25" t="s">
        <v>59</v>
      </c>
      <c r="D49" s="25" t="s">
        <v>10</v>
      </c>
      <c r="E49" s="25" t="s">
        <v>81</v>
      </c>
      <c r="F49" s="25" t="s">
        <v>54</v>
      </c>
      <c r="G49" s="25">
        <v>6</v>
      </c>
      <c r="H49" s="25" t="s">
        <v>40</v>
      </c>
      <c r="I49" s="26">
        <v>190108095784</v>
      </c>
      <c r="J49" s="27">
        <v>13</v>
      </c>
      <c r="K49" s="25">
        <v>6</v>
      </c>
      <c r="L49" s="25">
        <f t="shared" si="0"/>
        <v>78</v>
      </c>
      <c r="M49" s="25" t="s">
        <v>116</v>
      </c>
    </row>
    <row r="50" spans="1:13">
      <c r="A50" s="25" t="s">
        <v>118</v>
      </c>
      <c r="B50" s="25">
        <v>1016224</v>
      </c>
      <c r="C50" s="25" t="s">
        <v>59</v>
      </c>
      <c r="D50" s="25" t="s">
        <v>10</v>
      </c>
      <c r="E50" s="25" t="s">
        <v>81</v>
      </c>
      <c r="F50" s="25" t="s">
        <v>54</v>
      </c>
      <c r="G50" s="25">
        <v>7</v>
      </c>
      <c r="H50" s="25" t="s">
        <v>40</v>
      </c>
      <c r="I50" s="26">
        <v>190108095791</v>
      </c>
      <c r="J50" s="27">
        <v>2</v>
      </c>
      <c r="K50" s="25">
        <v>6</v>
      </c>
      <c r="L50" s="25">
        <f t="shared" si="0"/>
        <v>12</v>
      </c>
      <c r="M50" s="25" t="s">
        <v>119</v>
      </c>
    </row>
    <row r="51" spans="1:13">
      <c r="A51" s="25" t="s">
        <v>120</v>
      </c>
      <c r="B51" s="25">
        <v>1016224</v>
      </c>
      <c r="C51" s="25" t="s">
        <v>59</v>
      </c>
      <c r="D51" s="25" t="s">
        <v>10</v>
      </c>
      <c r="E51" s="25" t="s">
        <v>81</v>
      </c>
      <c r="F51" s="25" t="s">
        <v>54</v>
      </c>
      <c r="G51" s="25">
        <v>7</v>
      </c>
      <c r="H51" s="25" t="s">
        <v>40</v>
      </c>
      <c r="I51" s="26">
        <v>190108095791</v>
      </c>
      <c r="J51" s="27">
        <v>15</v>
      </c>
      <c r="K51" s="25">
        <v>6</v>
      </c>
      <c r="L51" s="25">
        <f t="shared" si="0"/>
        <v>90</v>
      </c>
      <c r="M51" s="25" t="s">
        <v>119</v>
      </c>
    </row>
    <row r="52" spans="1:13">
      <c r="A52" s="25" t="s">
        <v>121</v>
      </c>
      <c r="B52" s="25">
        <v>1016224</v>
      </c>
      <c r="C52" s="25" t="s">
        <v>59</v>
      </c>
      <c r="D52" s="25" t="s">
        <v>10</v>
      </c>
      <c r="E52" s="25" t="s">
        <v>81</v>
      </c>
      <c r="F52" s="25" t="s">
        <v>54</v>
      </c>
      <c r="G52" s="25">
        <v>7</v>
      </c>
      <c r="H52" s="25" t="s">
        <v>40</v>
      </c>
      <c r="I52" s="26">
        <v>190108095791</v>
      </c>
      <c r="J52" s="25">
        <v>6</v>
      </c>
      <c r="K52" s="25">
        <v>6</v>
      </c>
      <c r="L52" s="25">
        <f t="shared" si="0"/>
        <v>36</v>
      </c>
      <c r="M52" s="25" t="s">
        <v>119</v>
      </c>
    </row>
    <row r="53" spans="1:13">
      <c r="A53" s="25" t="s">
        <v>122</v>
      </c>
      <c r="B53" s="25">
        <v>1016224</v>
      </c>
      <c r="C53" s="25" t="s">
        <v>59</v>
      </c>
      <c r="D53" s="25" t="s">
        <v>10</v>
      </c>
      <c r="E53" s="25" t="s">
        <v>81</v>
      </c>
      <c r="F53" s="25" t="s">
        <v>54</v>
      </c>
      <c r="G53" s="25">
        <v>8</v>
      </c>
      <c r="H53" s="25" t="s">
        <v>40</v>
      </c>
      <c r="I53" s="26">
        <v>190108095807</v>
      </c>
      <c r="J53" s="29">
        <f>376-367</f>
        <v>9</v>
      </c>
      <c r="K53" s="25">
        <v>6</v>
      </c>
      <c r="L53" s="25">
        <f t="shared" si="0"/>
        <v>54</v>
      </c>
      <c r="M53" s="25" t="s">
        <v>119</v>
      </c>
    </row>
    <row r="54" spans="1:13">
      <c r="A54" s="25" t="s">
        <v>123</v>
      </c>
      <c r="B54" s="25">
        <v>1016224</v>
      </c>
      <c r="C54" s="25" t="s">
        <v>59</v>
      </c>
      <c r="D54" s="25" t="s">
        <v>10</v>
      </c>
      <c r="E54" s="25" t="s">
        <v>81</v>
      </c>
      <c r="F54" s="25" t="s">
        <v>54</v>
      </c>
      <c r="G54" s="25">
        <v>8</v>
      </c>
      <c r="H54" s="25" t="s">
        <v>40</v>
      </c>
      <c r="I54" s="26">
        <v>190108095807</v>
      </c>
      <c r="J54" s="27">
        <f>13-9</f>
        <v>4</v>
      </c>
      <c r="K54" s="25">
        <v>6</v>
      </c>
      <c r="L54" s="25">
        <f t="shared" si="0"/>
        <v>24</v>
      </c>
      <c r="M54" s="25" t="s">
        <v>119</v>
      </c>
    </row>
    <row r="55" spans="1:13">
      <c r="A55" s="25" t="s">
        <v>124</v>
      </c>
      <c r="B55" s="25">
        <v>1016224</v>
      </c>
      <c r="C55" s="25" t="s">
        <v>59</v>
      </c>
      <c r="D55" s="25" t="s">
        <v>10</v>
      </c>
      <c r="E55" s="25" t="s">
        <v>81</v>
      </c>
      <c r="F55" s="25" t="s">
        <v>54</v>
      </c>
      <c r="G55" s="25">
        <v>8</v>
      </c>
      <c r="H55" s="25" t="s">
        <v>40</v>
      </c>
      <c r="I55" s="26">
        <v>190108095807</v>
      </c>
      <c r="J55" s="25">
        <f>15-4</f>
        <v>11</v>
      </c>
      <c r="K55" s="25">
        <v>6</v>
      </c>
      <c r="L55" s="25">
        <f t="shared" si="0"/>
        <v>66</v>
      </c>
      <c r="M55" s="25" t="s">
        <v>119</v>
      </c>
    </row>
    <row r="56" spans="1:13">
      <c r="A56" s="25" t="s">
        <v>125</v>
      </c>
      <c r="B56" s="25">
        <v>1016224</v>
      </c>
      <c r="C56" s="25" t="s">
        <v>59</v>
      </c>
      <c r="D56" s="25" t="s">
        <v>10</v>
      </c>
      <c r="E56" s="25" t="s">
        <v>81</v>
      </c>
      <c r="F56" s="25" t="s">
        <v>54</v>
      </c>
      <c r="G56" s="25">
        <v>8</v>
      </c>
      <c r="H56" s="25" t="s">
        <v>40</v>
      </c>
      <c r="I56" s="26">
        <v>190108095807</v>
      </c>
      <c r="J56" s="27">
        <v>13</v>
      </c>
      <c r="K56" s="25">
        <v>6</v>
      </c>
      <c r="L56" s="25">
        <f t="shared" si="0"/>
        <v>78</v>
      </c>
      <c r="M56" s="25" t="s">
        <v>119</v>
      </c>
    </row>
    <row r="57" spans="1:13">
      <c r="A57" s="25" t="s">
        <v>126</v>
      </c>
      <c r="B57" s="25">
        <v>1016224</v>
      </c>
      <c r="C57" s="25" t="s">
        <v>59</v>
      </c>
      <c r="D57" s="25" t="s">
        <v>10</v>
      </c>
      <c r="E57" s="25" t="s">
        <v>81</v>
      </c>
      <c r="F57" s="25" t="s">
        <v>54</v>
      </c>
      <c r="G57" s="25">
        <v>9</v>
      </c>
      <c r="H57" s="25" t="s">
        <v>40</v>
      </c>
      <c r="I57" s="26">
        <v>190108095814</v>
      </c>
      <c r="J57" s="25">
        <v>2</v>
      </c>
      <c r="K57" s="25">
        <v>6</v>
      </c>
      <c r="L57" s="25">
        <f t="shared" si="0"/>
        <v>12</v>
      </c>
      <c r="M57" s="25" t="s">
        <v>119</v>
      </c>
    </row>
    <row r="58" spans="1:13">
      <c r="A58" s="25" t="s">
        <v>127</v>
      </c>
      <c r="B58" s="25">
        <v>1016224</v>
      </c>
      <c r="C58" s="25" t="s">
        <v>59</v>
      </c>
      <c r="D58" s="25" t="s">
        <v>10</v>
      </c>
      <c r="E58" s="25" t="s">
        <v>81</v>
      </c>
      <c r="F58" s="25" t="s">
        <v>54</v>
      </c>
      <c r="G58" s="25">
        <v>9</v>
      </c>
      <c r="H58" s="25" t="s">
        <v>40</v>
      </c>
      <c r="I58" s="26">
        <v>190108095814</v>
      </c>
      <c r="J58" s="25">
        <v>15</v>
      </c>
      <c r="K58" s="25">
        <v>6</v>
      </c>
      <c r="L58" s="25">
        <f t="shared" si="0"/>
        <v>90</v>
      </c>
      <c r="M58" s="25" t="s">
        <v>119</v>
      </c>
    </row>
    <row r="59" spans="1:13">
      <c r="A59" s="25" t="s">
        <v>128</v>
      </c>
      <c r="B59" s="25">
        <v>1016224</v>
      </c>
      <c r="C59" s="25" t="s">
        <v>59</v>
      </c>
      <c r="D59" s="25" t="s">
        <v>10</v>
      </c>
      <c r="E59" s="25" t="s">
        <v>81</v>
      </c>
      <c r="F59" s="25" t="s">
        <v>54</v>
      </c>
      <c r="G59" s="25">
        <v>9</v>
      </c>
      <c r="H59" s="25" t="s">
        <v>40</v>
      </c>
      <c r="I59" s="26">
        <v>190108095814</v>
      </c>
      <c r="J59" s="25">
        <v>8</v>
      </c>
      <c r="K59" s="25">
        <v>6</v>
      </c>
      <c r="L59" s="25">
        <f t="shared" si="0"/>
        <v>48</v>
      </c>
      <c r="M59" s="25" t="s">
        <v>119</v>
      </c>
    </row>
    <row r="60" spans="1:13">
      <c r="A60" s="25" t="s">
        <v>129</v>
      </c>
      <c r="B60" s="25">
        <v>1016224</v>
      </c>
      <c r="C60" s="25" t="s">
        <v>59</v>
      </c>
      <c r="D60" s="25" t="s">
        <v>10</v>
      </c>
      <c r="E60" s="25" t="s">
        <v>81</v>
      </c>
      <c r="F60" s="25" t="s">
        <v>54</v>
      </c>
      <c r="G60" s="25">
        <v>10</v>
      </c>
      <c r="H60" s="25" t="s">
        <v>40</v>
      </c>
      <c r="I60" s="26">
        <v>190108095821</v>
      </c>
      <c r="J60" s="25">
        <f>15-8</f>
        <v>7</v>
      </c>
      <c r="K60" s="25">
        <v>6</v>
      </c>
      <c r="L60" s="25">
        <f t="shared" si="0"/>
        <v>42</v>
      </c>
      <c r="M60" s="25" t="s">
        <v>104</v>
      </c>
    </row>
    <row r="61" spans="1:13">
      <c r="A61" s="25" t="s">
        <v>130</v>
      </c>
      <c r="B61" s="25">
        <v>1016224</v>
      </c>
      <c r="C61" s="25" t="s">
        <v>59</v>
      </c>
      <c r="D61" s="25" t="s">
        <v>10</v>
      </c>
      <c r="E61" s="25" t="s">
        <v>81</v>
      </c>
      <c r="F61" s="25" t="s">
        <v>54</v>
      </c>
      <c r="G61" s="25">
        <v>10</v>
      </c>
      <c r="H61" s="25" t="s">
        <v>40</v>
      </c>
      <c r="I61" s="26">
        <v>190108095821</v>
      </c>
      <c r="J61" s="25">
        <v>7</v>
      </c>
      <c r="K61" s="25">
        <v>6</v>
      </c>
      <c r="L61" s="25">
        <f t="shared" si="0"/>
        <v>42</v>
      </c>
      <c r="M61" s="25" t="s">
        <v>104</v>
      </c>
    </row>
    <row r="62" spans="1:13">
      <c r="A62" s="25" t="s">
        <v>131</v>
      </c>
      <c r="B62" s="25">
        <v>1016222</v>
      </c>
      <c r="C62" s="25" t="s">
        <v>92</v>
      </c>
      <c r="D62" s="25" t="s">
        <v>14</v>
      </c>
      <c r="E62" s="25" t="s">
        <v>60</v>
      </c>
      <c r="F62" s="25" t="s">
        <v>54</v>
      </c>
      <c r="G62" s="25">
        <v>10</v>
      </c>
      <c r="H62" s="25" t="s">
        <v>39</v>
      </c>
      <c r="I62" s="26">
        <v>190108087383</v>
      </c>
      <c r="J62" s="25">
        <v>6</v>
      </c>
      <c r="K62" s="25">
        <v>6</v>
      </c>
      <c r="L62" s="25">
        <f t="shared" si="0"/>
        <v>36</v>
      </c>
      <c r="M62" s="25" t="s">
        <v>132</v>
      </c>
    </row>
    <row r="63" spans="1:13">
      <c r="A63" s="25" t="s">
        <v>133</v>
      </c>
      <c r="B63" s="25">
        <v>1016223</v>
      </c>
      <c r="C63" s="25" t="s">
        <v>80</v>
      </c>
      <c r="D63" s="25" t="s">
        <v>19</v>
      </c>
      <c r="E63" s="25" t="s">
        <v>19</v>
      </c>
      <c r="F63" s="25" t="s">
        <v>54</v>
      </c>
      <c r="G63" s="25">
        <v>8</v>
      </c>
      <c r="H63" s="25" t="s">
        <v>39</v>
      </c>
      <c r="I63" s="26">
        <v>190108096941</v>
      </c>
      <c r="J63" s="25">
        <v>2</v>
      </c>
      <c r="K63" s="25">
        <v>6</v>
      </c>
      <c r="L63" s="25">
        <f t="shared" si="0"/>
        <v>12</v>
      </c>
      <c r="M63" s="25" t="s">
        <v>134</v>
      </c>
    </row>
    <row r="64" spans="1:13">
      <c r="A64" s="25" t="s">
        <v>135</v>
      </c>
      <c r="B64" s="25">
        <v>1016223</v>
      </c>
      <c r="C64" s="25" t="s">
        <v>80</v>
      </c>
      <c r="D64" s="25" t="s">
        <v>19</v>
      </c>
      <c r="E64" s="25" t="s">
        <v>19</v>
      </c>
      <c r="F64" s="25" t="s">
        <v>54</v>
      </c>
      <c r="G64" s="25">
        <v>8</v>
      </c>
      <c r="H64" s="25" t="s">
        <v>39</v>
      </c>
      <c r="I64" s="26">
        <v>190108096941</v>
      </c>
      <c r="J64" s="25">
        <v>2</v>
      </c>
      <c r="K64" s="25">
        <v>6</v>
      </c>
      <c r="L64" s="25">
        <f t="shared" si="0"/>
        <v>12</v>
      </c>
      <c r="M64" s="25" t="s">
        <v>134</v>
      </c>
    </row>
    <row r="65" spans="1:13">
      <c r="A65" s="25" t="s">
        <v>136</v>
      </c>
      <c r="B65" s="25">
        <v>1016223</v>
      </c>
      <c r="C65" s="25" t="s">
        <v>80</v>
      </c>
      <c r="D65" s="25" t="s">
        <v>19</v>
      </c>
      <c r="E65" s="25" t="s">
        <v>19</v>
      </c>
      <c r="F65" s="25" t="s">
        <v>54</v>
      </c>
      <c r="G65" s="25">
        <v>8</v>
      </c>
      <c r="H65" s="25" t="s">
        <v>39</v>
      </c>
      <c r="I65" s="26">
        <v>190108096941</v>
      </c>
      <c r="J65" s="25">
        <v>1</v>
      </c>
      <c r="K65" s="25">
        <v>4</v>
      </c>
      <c r="L65" s="25">
        <f t="shared" si="0"/>
        <v>4</v>
      </c>
      <c r="M65" s="25" t="s">
        <v>134</v>
      </c>
    </row>
    <row r="66" spans="1:13">
      <c r="A66" s="25" t="s">
        <v>137</v>
      </c>
      <c r="B66" s="25">
        <v>1016223</v>
      </c>
      <c r="C66" s="25" t="s">
        <v>80</v>
      </c>
      <c r="D66" s="25" t="s">
        <v>19</v>
      </c>
      <c r="E66" s="25" t="s">
        <v>19</v>
      </c>
      <c r="F66" s="25" t="s">
        <v>54</v>
      </c>
      <c r="G66" s="25">
        <v>9</v>
      </c>
      <c r="H66" s="25" t="s">
        <v>39</v>
      </c>
      <c r="I66" s="26">
        <v>190108096958</v>
      </c>
      <c r="J66" s="25">
        <v>7</v>
      </c>
      <c r="K66" s="25">
        <v>6</v>
      </c>
      <c r="L66" s="25">
        <f t="shared" si="0"/>
        <v>42</v>
      </c>
      <c r="M66" s="25" t="s">
        <v>138</v>
      </c>
    </row>
    <row r="67" spans="1:13">
      <c r="A67" s="25" t="s">
        <v>139</v>
      </c>
      <c r="B67" s="25">
        <v>1016223</v>
      </c>
      <c r="C67" s="25" t="s">
        <v>80</v>
      </c>
      <c r="D67" s="25" t="s">
        <v>19</v>
      </c>
      <c r="E67" s="25" t="s">
        <v>19</v>
      </c>
      <c r="F67" s="25" t="s">
        <v>54</v>
      </c>
      <c r="G67" s="25">
        <v>9</v>
      </c>
      <c r="H67" s="25" t="s">
        <v>39</v>
      </c>
      <c r="I67" s="26">
        <v>190108096958</v>
      </c>
      <c r="J67" s="25">
        <f>16-11</f>
        <v>5</v>
      </c>
      <c r="K67" s="25">
        <v>6</v>
      </c>
      <c r="L67" s="25">
        <f t="shared" ref="L67:L72" si="2">J67*K67</f>
        <v>30</v>
      </c>
      <c r="M67" s="25" t="s">
        <v>138</v>
      </c>
    </row>
    <row r="68" spans="1:13">
      <c r="A68" s="25" t="s">
        <v>140</v>
      </c>
      <c r="B68" s="25">
        <v>1016223</v>
      </c>
      <c r="C68" s="25" t="s">
        <v>80</v>
      </c>
      <c r="D68" s="25" t="s">
        <v>19</v>
      </c>
      <c r="E68" s="25" t="s">
        <v>19</v>
      </c>
      <c r="F68" s="25" t="s">
        <v>54</v>
      </c>
      <c r="G68" s="25">
        <v>10</v>
      </c>
      <c r="H68" s="25" t="s">
        <v>39</v>
      </c>
      <c r="I68" s="26">
        <v>190108096965</v>
      </c>
      <c r="J68" s="25">
        <v>3</v>
      </c>
      <c r="K68" s="25">
        <v>6</v>
      </c>
      <c r="L68" s="25">
        <f t="shared" si="2"/>
        <v>18</v>
      </c>
      <c r="M68" s="25" t="s">
        <v>138</v>
      </c>
    </row>
    <row r="69" spans="1:13">
      <c r="A69" s="25" t="s">
        <v>141</v>
      </c>
      <c r="B69" s="25">
        <v>1016223</v>
      </c>
      <c r="C69" s="25" t="s">
        <v>80</v>
      </c>
      <c r="D69" s="25" t="s">
        <v>19</v>
      </c>
      <c r="E69" s="25" t="s">
        <v>19</v>
      </c>
      <c r="F69" s="25" t="s">
        <v>54</v>
      </c>
      <c r="G69" s="25">
        <v>10</v>
      </c>
      <c r="H69" s="25" t="s">
        <v>39</v>
      </c>
      <c r="I69" s="26">
        <v>190108096965</v>
      </c>
      <c r="J69" s="25">
        <f>9-3</f>
        <v>6</v>
      </c>
      <c r="K69" s="25">
        <v>6</v>
      </c>
      <c r="L69" s="25">
        <f t="shared" si="2"/>
        <v>36</v>
      </c>
      <c r="M69" s="25" t="s">
        <v>138</v>
      </c>
    </row>
    <row r="70" spans="1:13">
      <c r="A70" s="25" t="s">
        <v>142</v>
      </c>
      <c r="B70" s="25">
        <v>1134810</v>
      </c>
      <c r="C70" s="25" t="s">
        <v>143</v>
      </c>
      <c r="D70" s="25" t="s">
        <v>14</v>
      </c>
      <c r="E70" s="25" t="s">
        <v>60</v>
      </c>
      <c r="F70" s="25" t="s">
        <v>54</v>
      </c>
      <c r="G70" s="25">
        <v>9</v>
      </c>
      <c r="H70" s="25" t="s">
        <v>39</v>
      </c>
      <c r="I70" s="26">
        <v>195719880866</v>
      </c>
      <c r="J70" s="25">
        <v>1</v>
      </c>
      <c r="K70" s="25">
        <v>2</v>
      </c>
      <c r="L70" s="25">
        <f t="shared" si="2"/>
        <v>2</v>
      </c>
      <c r="M70" s="25" t="s">
        <v>144</v>
      </c>
    </row>
    <row r="71" spans="1:13">
      <c r="A71" s="25" t="s">
        <v>142</v>
      </c>
      <c r="B71" s="25">
        <v>1016224</v>
      </c>
      <c r="C71" s="25" t="s">
        <v>59</v>
      </c>
      <c r="D71" s="25" t="s">
        <v>14</v>
      </c>
      <c r="E71" s="25" t="s">
        <v>60</v>
      </c>
      <c r="F71" s="25" t="s">
        <v>54</v>
      </c>
      <c r="G71" s="25">
        <v>8</v>
      </c>
      <c r="H71" s="25" t="s">
        <v>38</v>
      </c>
      <c r="I71" s="26">
        <v>190108096453</v>
      </c>
      <c r="J71" s="25"/>
      <c r="K71" s="25">
        <v>4</v>
      </c>
      <c r="L71" s="25">
        <v>4</v>
      </c>
      <c r="M71" s="25" t="s">
        <v>144</v>
      </c>
    </row>
    <row r="72" spans="1:13">
      <c r="A72" s="25" t="s">
        <v>145</v>
      </c>
      <c r="B72" s="30">
        <v>1174471</v>
      </c>
      <c r="C72" s="30" t="s">
        <v>52</v>
      </c>
      <c r="D72" s="30" t="s">
        <v>14</v>
      </c>
      <c r="E72" s="30" t="s">
        <v>60</v>
      </c>
      <c r="F72" s="25" t="s">
        <v>54</v>
      </c>
      <c r="G72" s="30">
        <v>9</v>
      </c>
      <c r="H72" s="30" t="s">
        <v>39</v>
      </c>
      <c r="I72" s="26">
        <v>198605319570</v>
      </c>
      <c r="J72" s="25">
        <v>1</v>
      </c>
      <c r="K72" s="25">
        <v>6</v>
      </c>
      <c r="L72" s="25">
        <f t="shared" si="2"/>
        <v>6</v>
      </c>
      <c r="M72" s="25" t="s">
        <v>146</v>
      </c>
    </row>
    <row r="73" spans="1:13" s="33" customFormat="1" ht="15.75" thickBot="1">
      <c r="A73" s="56" t="s">
        <v>156</v>
      </c>
      <c r="B73" s="57"/>
      <c r="C73" s="57"/>
      <c r="D73" s="57"/>
      <c r="E73" s="57"/>
      <c r="F73" s="57"/>
      <c r="G73" s="57"/>
      <c r="H73" s="57"/>
      <c r="I73" s="58"/>
      <c r="J73" s="32">
        <f>SUM(J3:J72)</f>
        <v>351</v>
      </c>
      <c r="K73" s="31"/>
      <c r="L73" s="42">
        <f>SUM(L3:L72)</f>
        <v>2090</v>
      </c>
      <c r="M73" s="31"/>
    </row>
  </sheetData>
  <mergeCells count="2">
    <mergeCell ref="A1:M1"/>
    <mergeCell ref="A73:I73"/>
  </mergeCells>
  <conditionalFormatting sqref="J3:J58">
    <cfRule type="cellIs" dxfId="0" priority="1" stopIfTrue="1" operator="notEqual">
      <formula>$G3&lt;&gt;""</formula>
    </cfRule>
  </conditionalFormatting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view="pageBreakPreview" zoomScaleNormal="100" zoomScaleSheetLayoutView="100" workbookViewId="0">
      <selection activeCell="F25" sqref="F25"/>
    </sheetView>
  </sheetViews>
  <sheetFormatPr defaultColWidth="8.75" defaultRowHeight="14.25"/>
  <cols>
    <col min="1" max="1" width="12.75" bestFit="1" customWidth="1"/>
    <col min="5" max="5" width="15.375" customWidth="1"/>
  </cols>
  <sheetData>
    <row r="1" spans="1:6" ht="15">
      <c r="A1" s="36" t="s">
        <v>147</v>
      </c>
      <c r="B1" s="59" t="s">
        <v>148</v>
      </c>
      <c r="C1" s="59"/>
      <c r="D1" s="59"/>
      <c r="E1" s="37" t="s">
        <v>149</v>
      </c>
      <c r="F1" s="59" t="s">
        <v>150</v>
      </c>
    </row>
    <row r="2" spans="1:6" ht="15">
      <c r="A2" s="36" t="s">
        <v>151</v>
      </c>
      <c r="B2" s="37" t="s">
        <v>152</v>
      </c>
      <c r="C2" s="37" t="s">
        <v>153</v>
      </c>
      <c r="D2" s="37" t="s">
        <v>154</v>
      </c>
      <c r="E2" s="36" t="s">
        <v>155</v>
      </c>
      <c r="F2" s="59"/>
    </row>
    <row r="3" spans="1:6" ht="15">
      <c r="A3" s="38">
        <v>1</v>
      </c>
      <c r="B3" s="39">
        <v>45</v>
      </c>
      <c r="C3" s="39">
        <v>35</v>
      </c>
      <c r="D3" s="39">
        <v>31</v>
      </c>
      <c r="E3" s="60">
        <v>3089</v>
      </c>
      <c r="F3" s="40">
        <f t="shared" ref="F3:F24" si="0">(B3*C3*D3*A3)/1000000</f>
        <v>4.8825E-2</v>
      </c>
    </row>
    <row r="4" spans="1:6" ht="15">
      <c r="A4" s="38">
        <v>1</v>
      </c>
      <c r="B4" s="39">
        <v>49</v>
      </c>
      <c r="C4" s="39">
        <v>39</v>
      </c>
      <c r="D4" s="39">
        <v>31</v>
      </c>
      <c r="E4" s="61"/>
      <c r="F4" s="40">
        <f t="shared" si="0"/>
        <v>5.9241000000000002E-2</v>
      </c>
    </row>
    <row r="5" spans="1:6" ht="15">
      <c r="A5" s="38">
        <v>2</v>
      </c>
      <c r="B5" s="39">
        <v>49</v>
      </c>
      <c r="C5" s="39">
        <v>43</v>
      </c>
      <c r="D5" s="39">
        <v>39</v>
      </c>
      <c r="E5" s="61"/>
      <c r="F5" s="40">
        <f t="shared" si="0"/>
        <v>0.16434599999999999</v>
      </c>
    </row>
    <row r="6" spans="1:6" ht="15">
      <c r="A6" s="38">
        <v>1</v>
      </c>
      <c r="B6" s="39">
        <v>50</v>
      </c>
      <c r="C6" s="39">
        <v>26</v>
      </c>
      <c r="D6" s="39">
        <v>37</v>
      </c>
      <c r="E6" s="61"/>
      <c r="F6" s="40">
        <f t="shared" si="0"/>
        <v>4.8099999999999997E-2</v>
      </c>
    </row>
    <row r="7" spans="1:6" ht="15">
      <c r="A7" s="38">
        <v>1</v>
      </c>
      <c r="B7" s="39">
        <v>50</v>
      </c>
      <c r="C7" s="39">
        <v>43</v>
      </c>
      <c r="D7" s="39">
        <v>39</v>
      </c>
      <c r="E7" s="61"/>
      <c r="F7" s="40">
        <f t="shared" si="0"/>
        <v>8.3849999999999994E-2</v>
      </c>
    </row>
    <row r="8" spans="1:6" ht="15">
      <c r="A8" s="38">
        <v>1</v>
      </c>
      <c r="B8" s="39">
        <v>54</v>
      </c>
      <c r="C8" s="39">
        <v>38</v>
      </c>
      <c r="D8" s="39">
        <v>36</v>
      </c>
      <c r="E8" s="61"/>
      <c r="F8" s="40">
        <f t="shared" si="0"/>
        <v>7.3871999999999993E-2</v>
      </c>
    </row>
    <row r="9" spans="1:6" ht="15">
      <c r="A9" s="38">
        <v>17</v>
      </c>
      <c r="B9" s="39">
        <v>55</v>
      </c>
      <c r="C9" s="39">
        <v>38</v>
      </c>
      <c r="D9" s="39">
        <v>36</v>
      </c>
      <c r="E9" s="61"/>
      <c r="F9" s="40">
        <f t="shared" si="0"/>
        <v>1.27908</v>
      </c>
    </row>
    <row r="10" spans="1:6" ht="15">
      <c r="A10" s="38">
        <v>14</v>
      </c>
      <c r="B10" s="39">
        <v>55</v>
      </c>
      <c r="C10" s="39">
        <v>38</v>
      </c>
      <c r="D10" s="39">
        <v>37</v>
      </c>
      <c r="E10" s="61"/>
      <c r="F10" s="40">
        <f t="shared" si="0"/>
        <v>1.0826199999999999</v>
      </c>
    </row>
    <row r="11" spans="1:6" ht="15">
      <c r="A11" s="38">
        <v>6</v>
      </c>
      <c r="B11" s="39">
        <v>60</v>
      </c>
      <c r="C11" s="39">
        <v>43</v>
      </c>
      <c r="D11" s="39">
        <v>36</v>
      </c>
      <c r="E11" s="61"/>
      <c r="F11" s="40">
        <f t="shared" si="0"/>
        <v>0.55728</v>
      </c>
    </row>
    <row r="12" spans="1:6" ht="15">
      <c r="A12" s="38">
        <v>16</v>
      </c>
      <c r="B12" s="39">
        <v>60</v>
      </c>
      <c r="C12" s="39">
        <v>43</v>
      </c>
      <c r="D12" s="39">
        <v>37</v>
      </c>
      <c r="E12" s="61"/>
      <c r="F12" s="40">
        <f t="shared" si="0"/>
        <v>1.5273600000000001</v>
      </c>
    </row>
    <row r="13" spans="1:6" ht="15">
      <c r="A13" s="38">
        <v>6</v>
      </c>
      <c r="B13" s="39">
        <v>60</v>
      </c>
      <c r="C13" s="39">
        <v>44</v>
      </c>
      <c r="D13" s="39">
        <v>36</v>
      </c>
      <c r="E13" s="61"/>
      <c r="F13" s="40">
        <f t="shared" si="0"/>
        <v>0.57023999999999997</v>
      </c>
    </row>
    <row r="14" spans="1:6" ht="15">
      <c r="A14" s="38">
        <v>5</v>
      </c>
      <c r="B14" s="39">
        <v>62</v>
      </c>
      <c r="C14" s="39">
        <v>43</v>
      </c>
      <c r="D14" s="39">
        <v>38</v>
      </c>
      <c r="E14" s="61"/>
      <c r="F14" s="40">
        <f t="shared" si="0"/>
        <v>0.50653999999999999</v>
      </c>
    </row>
    <row r="15" spans="1:6" ht="15">
      <c r="A15" s="38">
        <v>17</v>
      </c>
      <c r="B15" s="39">
        <v>63</v>
      </c>
      <c r="C15" s="39">
        <v>43</v>
      </c>
      <c r="D15" s="39">
        <v>37</v>
      </c>
      <c r="E15" s="61"/>
      <c r="F15" s="40">
        <f t="shared" si="0"/>
        <v>1.7039610000000001</v>
      </c>
    </row>
    <row r="16" spans="1:6" ht="15">
      <c r="A16" s="38">
        <v>21</v>
      </c>
      <c r="B16" s="39">
        <v>65</v>
      </c>
      <c r="C16" s="39">
        <v>40</v>
      </c>
      <c r="D16" s="39">
        <v>40</v>
      </c>
      <c r="E16" s="61"/>
      <c r="F16" s="40">
        <f t="shared" si="0"/>
        <v>2.1840000000000002</v>
      </c>
    </row>
    <row r="17" spans="1:6" ht="15">
      <c r="A17" s="38">
        <v>23</v>
      </c>
      <c r="B17" s="39">
        <v>66</v>
      </c>
      <c r="C17" s="39">
        <v>40</v>
      </c>
      <c r="D17" s="39">
        <v>42</v>
      </c>
      <c r="E17" s="61"/>
      <c r="F17" s="40">
        <f t="shared" si="0"/>
        <v>2.5502400000000001</v>
      </c>
    </row>
    <row r="18" spans="1:6" ht="15">
      <c r="A18" s="38">
        <v>11</v>
      </c>
      <c r="B18" s="39">
        <v>69</v>
      </c>
      <c r="C18" s="39">
        <v>40</v>
      </c>
      <c r="D18" s="39">
        <v>44</v>
      </c>
      <c r="E18" s="61"/>
      <c r="F18" s="40">
        <f t="shared" si="0"/>
        <v>1.3358399999999999</v>
      </c>
    </row>
    <row r="19" spans="1:6" ht="15">
      <c r="A19" s="38">
        <v>14</v>
      </c>
      <c r="B19" s="39">
        <v>70</v>
      </c>
      <c r="C19" s="39">
        <v>40</v>
      </c>
      <c r="D19" s="39">
        <v>44</v>
      </c>
      <c r="E19" s="61"/>
      <c r="F19" s="40">
        <f t="shared" si="0"/>
        <v>1.7248000000000001</v>
      </c>
    </row>
    <row r="20" spans="1:6" ht="15">
      <c r="A20" s="38">
        <v>1</v>
      </c>
      <c r="B20" s="39">
        <v>71</v>
      </c>
      <c r="C20" s="39">
        <v>39</v>
      </c>
      <c r="D20" s="39">
        <v>47</v>
      </c>
      <c r="E20" s="61"/>
      <c r="F20" s="40">
        <f t="shared" si="0"/>
        <v>0.13014300000000001</v>
      </c>
    </row>
    <row r="21" spans="1:6" ht="15">
      <c r="A21" s="38">
        <v>76</v>
      </c>
      <c r="B21" s="39">
        <v>72</v>
      </c>
      <c r="C21" s="39">
        <v>38</v>
      </c>
      <c r="D21" s="39">
        <v>47</v>
      </c>
      <c r="E21" s="61"/>
      <c r="F21" s="40">
        <f t="shared" si="0"/>
        <v>9.7729920000000003</v>
      </c>
    </row>
    <row r="22" spans="1:6" ht="15">
      <c r="A22" s="38">
        <v>85</v>
      </c>
      <c r="B22" s="39">
        <v>72</v>
      </c>
      <c r="C22" s="39">
        <v>39</v>
      </c>
      <c r="D22" s="39">
        <v>47</v>
      </c>
      <c r="E22" s="61"/>
      <c r="F22" s="40">
        <f t="shared" si="0"/>
        <v>11.21796</v>
      </c>
    </row>
    <row r="23" spans="1:6" ht="15">
      <c r="A23" s="38">
        <v>16</v>
      </c>
      <c r="B23" s="39">
        <v>74</v>
      </c>
      <c r="C23" s="39">
        <v>43</v>
      </c>
      <c r="D23" s="39">
        <v>49</v>
      </c>
      <c r="E23" s="61"/>
      <c r="F23" s="40">
        <f t="shared" si="0"/>
        <v>2.494688</v>
      </c>
    </row>
    <row r="24" spans="1:6" ht="15">
      <c r="A24" s="38">
        <v>16</v>
      </c>
      <c r="B24" s="39">
        <v>74</v>
      </c>
      <c r="C24" s="39">
        <v>43</v>
      </c>
      <c r="D24" s="39">
        <v>50</v>
      </c>
      <c r="E24" s="61"/>
      <c r="F24" s="40">
        <f t="shared" si="0"/>
        <v>2.5455999999999999</v>
      </c>
    </row>
    <row r="25" spans="1:6" ht="15">
      <c r="A25" s="62" t="s">
        <v>156</v>
      </c>
      <c r="B25" s="62"/>
      <c r="C25" s="62"/>
      <c r="D25" s="62"/>
      <c r="E25" s="41">
        <f>SUM(E3:E24)</f>
        <v>3089</v>
      </c>
      <c r="F25" s="35">
        <f>SUM(F3:F24)</f>
        <v>41.661577999999999</v>
      </c>
    </row>
  </sheetData>
  <mergeCells count="4">
    <mergeCell ref="B1:D1"/>
    <mergeCell ref="F1:F2"/>
    <mergeCell ref="E3:E24"/>
    <mergeCell ref="A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PI-37444-B</vt:lpstr>
      <vt:lpstr>PL-37444-B</vt:lpstr>
      <vt:lpstr>CARGO DETAILS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2025-12-30T07:36:19Z</dcterms:created>
  <dcterms:modified xsi:type="dcterms:W3CDTF">2026-09-22T07:50:56Z</dcterms:modified>
</cp:coreProperties>
</file>